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1595" yWindow="-150" windowWidth="12135" windowHeight="11640" tabRatio="920" firstSheet="1" activeTab="2"/>
  </bookViews>
  <sheets>
    <sheet name="Prezenční listina" sheetId="1" state="hidden" r:id="rId1"/>
    <sheet name="Startovní listina" sheetId="2" r:id="rId2"/>
    <sheet name="Výsledková listina" sheetId="4" r:id="rId3"/>
    <sheet name="Družstva" sheetId="7" r:id="rId4"/>
    <sheet name="Běh Vírem" sheetId="6" r:id="rId5"/>
    <sheet name="mezičasy" sheetId="11" state="hidden" r:id="rId6"/>
    <sheet name="mezičasy 2015" sheetId="8" state="hidden" r:id="rId7"/>
    <sheet name="Diplom MSM A5" sheetId="12" state="hidden" r:id="rId8"/>
    <sheet name="Diplom MSM A5 (2)" sheetId="14" state="hidden" r:id="rId9"/>
    <sheet name="Výsledková listina 2015" sheetId="13" state="hidden" r:id="rId10"/>
    <sheet name="Družstva (prac.)" sheetId="9" state="hidden" r:id="rId11"/>
    <sheet name="Výsledková listina (2)" sheetId="10" state="hidden" r:id="rId12"/>
  </sheets>
  <externalReferences>
    <externalReference r:id="rId13"/>
    <externalReference r:id="rId14"/>
  </externalReferences>
  <definedNames>
    <definedName name="_xlnm._FilterDatabase" localSheetId="2" hidden="1">'Výsledková listina'!$A$4:$I$4</definedName>
    <definedName name="_xlnm._FilterDatabase" localSheetId="11" hidden="1">'Výsledková listina (2)'!$A$4:$I$4</definedName>
    <definedName name="_xlnm._FilterDatabase" localSheetId="9" hidden="1">'Výsledková listina 2015'!$A$4:$I$4</definedName>
    <definedName name="_xlnm.Print_Area" localSheetId="4">'Běh Vírem'!$A$1:$H$27</definedName>
    <definedName name="_xlnm.Print_Area" localSheetId="7">'Diplom MSM A5'!$A$1:$M$37</definedName>
    <definedName name="_xlnm.Print_Area" localSheetId="8">'Diplom MSM A5 (2)'!$A$1:$M$37</definedName>
    <definedName name="_xlnm.Print_Area" localSheetId="3">Družstva!$B$1:$I$17</definedName>
    <definedName name="_xlnm.Print_Area" localSheetId="10">'Družstva (prac.)'!$B$1:$I$15</definedName>
    <definedName name="_xlnm.Print_Area" localSheetId="5">mezičasy!$A$1:$H$30</definedName>
    <definedName name="_xlnm.Print_Area" localSheetId="6">'mezičasy 2015'!$A$1:$H$30</definedName>
    <definedName name="_xlnm.Print_Area" localSheetId="0">'Prezenční listina'!$A$1:$H$58</definedName>
    <definedName name="_xlnm.Print_Area" localSheetId="1">'Startovní listina'!$A$1:$G$84</definedName>
    <definedName name="_xlnm.Print_Area" localSheetId="2">'Výsledková listina'!$A$1:$I$84</definedName>
    <definedName name="_xlnm.Print_Area" localSheetId="11">'Výsledková listina (2)'!$A$1:$I$96</definedName>
    <definedName name="_xlnm.Print_Area" localSheetId="9">'Výsledková listina 2015'!$A$1:$I$98</definedName>
  </definedNames>
  <calcPr calcId="125725"/>
</workbook>
</file>

<file path=xl/calcChain.xml><?xml version="1.0" encoding="utf-8"?>
<calcChain xmlns="http://schemas.openxmlformats.org/spreadsheetml/2006/main">
  <c r="F13" i="7"/>
  <c r="E13"/>
  <c r="D13"/>
  <c r="I12"/>
  <c r="F12"/>
  <c r="E12"/>
  <c r="D12"/>
  <c r="F11"/>
  <c r="E11"/>
  <c r="D11"/>
  <c r="I10"/>
  <c r="F10"/>
  <c r="E10"/>
  <c r="D10"/>
  <c r="F9"/>
  <c r="E9"/>
  <c r="D9"/>
  <c r="I8"/>
  <c r="F8"/>
  <c r="E8"/>
  <c r="D8"/>
  <c r="F7"/>
  <c r="E7"/>
  <c r="D7"/>
  <c r="I6"/>
  <c r="F6"/>
  <c r="E6"/>
  <c r="D6"/>
  <c r="F5"/>
  <c r="E5"/>
  <c r="D5"/>
  <c r="I4"/>
  <c r="F4"/>
  <c r="E4"/>
  <c r="D4"/>
  <c r="M33" i="14" l="1"/>
  <c r="G30"/>
  <c r="M33" i="12"/>
  <c r="G30"/>
  <c r="H103" i="13"/>
  <c r="G103"/>
  <c r="F103"/>
  <c r="E103"/>
  <c r="D103"/>
  <c r="C103"/>
  <c r="H102"/>
  <c r="G102"/>
  <c r="F102"/>
  <c r="E102"/>
  <c r="D102"/>
  <c r="A103" s="1"/>
  <c r="C102"/>
  <c r="H101"/>
  <c r="G101"/>
  <c r="F101"/>
  <c r="E101"/>
  <c r="D101"/>
  <c r="A102" s="1"/>
  <c r="C101"/>
  <c r="H100"/>
  <c r="G100"/>
  <c r="F100"/>
  <c r="E100"/>
  <c r="D100"/>
  <c r="A101" s="1"/>
  <c r="C100"/>
  <c r="H99"/>
  <c r="G99"/>
  <c r="F99"/>
  <c r="E99"/>
  <c r="D99"/>
  <c r="A100" s="1"/>
  <c r="C99"/>
  <c r="H98"/>
  <c r="G98"/>
  <c r="F98"/>
  <c r="E98"/>
  <c r="D98"/>
  <c r="C98"/>
  <c r="H97"/>
  <c r="G97"/>
  <c r="F97"/>
  <c r="E97"/>
  <c r="D97"/>
  <c r="C97"/>
  <c r="H96"/>
  <c r="G96"/>
  <c r="F96"/>
  <c r="E96"/>
  <c r="D96"/>
  <c r="C96"/>
  <c r="H95"/>
  <c r="G95"/>
  <c r="F95"/>
  <c r="E95"/>
  <c r="D95"/>
  <c r="C95"/>
  <c r="H94"/>
  <c r="G94"/>
  <c r="F94"/>
  <c r="E94"/>
  <c r="D94"/>
  <c r="C94"/>
  <c r="H93"/>
  <c r="G93"/>
  <c r="F93"/>
  <c r="E93"/>
  <c r="D93"/>
  <c r="C93"/>
  <c r="H92"/>
  <c r="G92"/>
  <c r="F92"/>
  <c r="E92"/>
  <c r="D92"/>
  <c r="C92"/>
  <c r="H91"/>
  <c r="G91"/>
  <c r="F91"/>
  <c r="E91"/>
  <c r="D91"/>
  <c r="C91"/>
  <c r="H90"/>
  <c r="G90"/>
  <c r="F90"/>
  <c r="E90"/>
  <c r="D90"/>
  <c r="C90"/>
  <c r="H89"/>
  <c r="G89"/>
  <c r="F89"/>
  <c r="E89"/>
  <c r="D89"/>
  <c r="C89"/>
  <c r="H88"/>
  <c r="G88"/>
  <c r="F88"/>
  <c r="E88"/>
  <c r="D88"/>
  <c r="C88"/>
  <c r="H87"/>
  <c r="G87"/>
  <c r="F87"/>
  <c r="E87"/>
  <c r="D87"/>
  <c r="C87"/>
  <c r="H86"/>
  <c r="G86"/>
  <c r="F86"/>
  <c r="E86"/>
  <c r="D86"/>
  <c r="C86"/>
  <c r="H85"/>
  <c r="G85"/>
  <c r="F85"/>
  <c r="E85"/>
  <c r="D85"/>
  <c r="C85"/>
  <c r="H84"/>
  <c r="G84"/>
  <c r="F84"/>
  <c r="E84"/>
  <c r="D84"/>
  <c r="C84"/>
  <c r="H83"/>
  <c r="G83"/>
  <c r="F83"/>
  <c r="E83"/>
  <c r="D83"/>
  <c r="C83"/>
  <c r="H82"/>
  <c r="G82"/>
  <c r="F82"/>
  <c r="E82"/>
  <c r="D82"/>
  <c r="C82"/>
  <c r="H81"/>
  <c r="G81"/>
  <c r="F81"/>
  <c r="E81"/>
  <c r="D81"/>
  <c r="C81"/>
  <c r="H80"/>
  <c r="G80"/>
  <c r="F80"/>
  <c r="E80"/>
  <c r="D80"/>
  <c r="C80"/>
  <c r="H79"/>
  <c r="G79"/>
  <c r="F79"/>
  <c r="E79"/>
  <c r="D79"/>
  <c r="C79"/>
  <c r="H78"/>
  <c r="G78"/>
  <c r="F78"/>
  <c r="E78"/>
  <c r="D78"/>
  <c r="C78"/>
  <c r="H77"/>
  <c r="G77"/>
  <c r="F77"/>
  <c r="E77"/>
  <c r="D77"/>
  <c r="C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70"/>
  <c r="G70"/>
  <c r="F70"/>
  <c r="E70"/>
  <c r="D70"/>
  <c r="C70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3"/>
  <c r="G63"/>
  <c r="F63"/>
  <c r="E63"/>
  <c r="D63"/>
  <c r="C63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9"/>
  <c r="G49"/>
  <c r="F49"/>
  <c r="E49"/>
  <c r="D49"/>
  <c r="C49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2"/>
  <c r="G42"/>
  <c r="F42"/>
  <c r="E42"/>
  <c r="D42"/>
  <c r="C42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5"/>
  <c r="G35"/>
  <c r="F35"/>
  <c r="E35"/>
  <c r="D35"/>
  <c r="C35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8"/>
  <c r="G28"/>
  <c r="F28"/>
  <c r="E28"/>
  <c r="D28"/>
  <c r="C28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H7"/>
  <c r="G7"/>
  <c r="F7"/>
  <c r="E7"/>
  <c r="D7"/>
  <c r="C7"/>
  <c r="H6"/>
  <c r="G6"/>
  <c r="F6"/>
  <c r="E6"/>
  <c r="D6"/>
  <c r="C6"/>
  <c r="H5"/>
  <c r="G5"/>
  <c r="F5"/>
  <c r="E5"/>
  <c r="D5"/>
  <c r="A6" s="1"/>
  <c r="C5"/>
  <c r="A3"/>
  <c r="A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D3" i="6" l="1"/>
  <c r="E2"/>
  <c r="D2"/>
  <c r="I24" i="7"/>
  <c r="I22"/>
  <c r="I20"/>
  <c r="I18"/>
  <c r="G141" i="2"/>
  <c r="F141"/>
  <c r="E141"/>
  <c r="D141"/>
  <c r="C141"/>
  <c r="B141"/>
  <c r="G140"/>
  <c r="F140"/>
  <c r="E140"/>
  <c r="D140"/>
  <c r="C140"/>
  <c r="B140"/>
  <c r="G139"/>
  <c r="F139"/>
  <c r="E139"/>
  <c r="D139"/>
  <c r="C139"/>
  <c r="B139"/>
  <c r="G138"/>
  <c r="F138"/>
  <c r="E138"/>
  <c r="D138"/>
  <c r="C138"/>
  <c r="B138"/>
  <c r="G137"/>
  <c r="F137"/>
  <c r="E137"/>
  <c r="D137"/>
  <c r="C137"/>
  <c r="B137"/>
  <c r="G136"/>
  <c r="F136"/>
  <c r="E136"/>
  <c r="D136"/>
  <c r="C136"/>
  <c r="B136"/>
  <c r="G135"/>
  <c r="F135"/>
  <c r="E135"/>
  <c r="D135"/>
  <c r="C135"/>
  <c r="B135"/>
  <c r="G134"/>
  <c r="F134"/>
  <c r="E134"/>
  <c r="D134"/>
  <c r="C134"/>
  <c r="B134"/>
  <c r="G133"/>
  <c r="F133"/>
  <c r="E133"/>
  <c r="D133"/>
  <c r="C133"/>
  <c r="B133"/>
  <c r="G132"/>
  <c r="F132"/>
  <c r="E132"/>
  <c r="D132"/>
  <c r="C132"/>
  <c r="B132"/>
  <c r="G131"/>
  <c r="F131"/>
  <c r="E131"/>
  <c r="D131"/>
  <c r="C131"/>
  <c r="B131"/>
  <c r="G130"/>
  <c r="F130"/>
  <c r="E130"/>
  <c r="D130"/>
  <c r="C130"/>
  <c r="B130"/>
  <c r="G129"/>
  <c r="F129"/>
  <c r="E129"/>
  <c r="D129"/>
  <c r="C129"/>
  <c r="B129"/>
  <c r="G128"/>
  <c r="F128"/>
  <c r="E128"/>
  <c r="D128"/>
  <c r="C128"/>
  <c r="B128"/>
  <c r="G127"/>
  <c r="F127"/>
  <c r="E127"/>
  <c r="D127"/>
  <c r="C127"/>
  <c r="B127"/>
  <c r="G126"/>
  <c r="F126"/>
  <c r="E126"/>
  <c r="D126"/>
  <c r="C126"/>
  <c r="B126"/>
  <c r="G125"/>
  <c r="F125"/>
  <c r="E125"/>
  <c r="D125"/>
  <c r="C125"/>
  <c r="B125"/>
  <c r="G124"/>
  <c r="F124"/>
  <c r="E124"/>
  <c r="D124"/>
  <c r="C124"/>
  <c r="B124"/>
  <c r="G123"/>
  <c r="F123"/>
  <c r="E123"/>
  <c r="D123"/>
  <c r="C123"/>
  <c r="B123"/>
  <c r="G122"/>
  <c r="F122"/>
  <c r="E122"/>
  <c r="D122"/>
  <c r="C122"/>
  <c r="B122"/>
  <c r="G121"/>
  <c r="F121"/>
  <c r="E121"/>
  <c r="D121"/>
  <c r="C121"/>
  <c r="B121"/>
  <c r="G120"/>
  <c r="F120"/>
  <c r="E120"/>
  <c r="D120"/>
  <c r="C120"/>
  <c r="B120"/>
  <c r="G119"/>
  <c r="F119"/>
  <c r="E119"/>
  <c r="D119"/>
  <c r="C119"/>
  <c r="B119"/>
  <c r="G118"/>
  <c r="F118"/>
  <c r="E118"/>
  <c r="D118"/>
  <c r="C118"/>
  <c r="B118"/>
  <c r="G117"/>
  <c r="F117"/>
  <c r="E117"/>
  <c r="D117"/>
  <c r="C117"/>
  <c r="B117"/>
  <c r="G116"/>
  <c r="F116"/>
  <c r="E116"/>
  <c r="D116"/>
  <c r="C116"/>
  <c r="B116"/>
  <c r="G115"/>
  <c r="F115"/>
  <c r="E115"/>
  <c r="D115"/>
  <c r="C115"/>
  <c r="B115"/>
  <c r="G114"/>
  <c r="F114"/>
  <c r="E114"/>
  <c r="D114"/>
  <c r="C114"/>
  <c r="B114"/>
  <c r="G113"/>
  <c r="F113"/>
  <c r="E113"/>
  <c r="D113"/>
  <c r="C113"/>
  <c r="B113"/>
  <c r="G112"/>
  <c r="F112"/>
  <c r="E112"/>
  <c r="D112"/>
  <c r="C112"/>
  <c r="B112"/>
  <c r="G111"/>
  <c r="F111"/>
  <c r="E111"/>
  <c r="D111"/>
  <c r="C111"/>
  <c r="B111"/>
  <c r="G110"/>
  <c r="F110"/>
  <c r="E110"/>
  <c r="D110"/>
  <c r="C110"/>
  <c r="B110"/>
  <c r="G109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C104" i="4" s="1"/>
  <c r="F104" i="2"/>
  <c r="H104" i="4" s="1"/>
  <c r="E104" i="2"/>
  <c r="G104" i="4" s="1"/>
  <c r="D104" i="2"/>
  <c r="F104" i="4" s="1"/>
  <c r="C104" i="2"/>
  <c r="E104" i="4" s="1"/>
  <c r="B104" i="2"/>
  <c r="D104" i="4" s="1"/>
  <c r="G103" i="2"/>
  <c r="C103" i="4" s="1"/>
  <c r="F103" i="2"/>
  <c r="H103" i="4" s="1"/>
  <c r="E103" i="2"/>
  <c r="G103" i="4" s="1"/>
  <c r="D103" i="2"/>
  <c r="F103" i="4" s="1"/>
  <c r="C103" i="2"/>
  <c r="E103" i="4" s="1"/>
  <c r="B103" i="2"/>
  <c r="D103" i="4" s="1"/>
  <c r="G102" i="2"/>
  <c r="C102" i="4" s="1"/>
  <c r="F102" i="2"/>
  <c r="H102" i="4" s="1"/>
  <c r="E102" i="2"/>
  <c r="G102" i="4" s="1"/>
  <c r="D102" i="2"/>
  <c r="F102" i="4" s="1"/>
  <c r="C102" i="2"/>
  <c r="E102" i="4" s="1"/>
  <c r="B102" i="2"/>
  <c r="D102" i="4" s="1"/>
  <c r="G100" i="2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F84"/>
  <c r="E84"/>
  <c r="D84"/>
  <c r="C84"/>
  <c r="B84"/>
  <c r="F83"/>
  <c r="E83"/>
  <c r="D83"/>
  <c r="C83"/>
  <c r="B83"/>
  <c r="F82"/>
  <c r="E82"/>
  <c r="D82"/>
  <c r="C82"/>
  <c r="B82"/>
  <c r="F78"/>
  <c r="E78"/>
  <c r="D78"/>
  <c r="C78"/>
  <c r="B78"/>
  <c r="F77"/>
  <c r="E77"/>
  <c r="D77"/>
  <c r="C77"/>
  <c r="B77"/>
  <c r="F71"/>
  <c r="E71"/>
  <c r="D71"/>
  <c r="C71"/>
  <c r="B71"/>
  <c r="F62"/>
  <c r="E62"/>
  <c r="D62"/>
  <c r="C62"/>
  <c r="B62"/>
  <c r="F61"/>
  <c r="E61"/>
  <c r="D61"/>
  <c r="C61"/>
  <c r="B61"/>
  <c r="F60"/>
  <c r="E60"/>
  <c r="D60"/>
  <c r="C60"/>
  <c r="B60"/>
  <c r="F59"/>
  <c r="E59"/>
  <c r="D59"/>
  <c r="C59"/>
  <c r="B59"/>
  <c r="F55"/>
  <c r="E55"/>
  <c r="D55"/>
  <c r="C55"/>
  <c r="B55"/>
  <c r="F54"/>
  <c r="E54"/>
  <c r="D54"/>
  <c r="C54"/>
  <c r="B54"/>
  <c r="F52"/>
  <c r="E52"/>
  <c r="D52"/>
  <c r="C52"/>
  <c r="B52"/>
  <c r="F50"/>
  <c r="E50"/>
  <c r="D50"/>
  <c r="C50"/>
  <c r="B50"/>
  <c r="F49"/>
  <c r="E49"/>
  <c r="D49"/>
  <c r="C49"/>
  <c r="B49"/>
  <c r="F44"/>
  <c r="E44"/>
  <c r="D44"/>
  <c r="C44"/>
  <c r="B44"/>
  <c r="F40"/>
  <c r="E40"/>
  <c r="D40"/>
  <c r="C40"/>
  <c r="B40"/>
  <c r="F37"/>
  <c r="E37"/>
  <c r="D37"/>
  <c r="C37"/>
  <c r="B37"/>
  <c r="F31"/>
  <c r="E31"/>
  <c r="D31"/>
  <c r="C31"/>
  <c r="B31"/>
  <c r="F27"/>
  <c r="E27"/>
  <c r="D27"/>
  <c r="C27"/>
  <c r="B27"/>
  <c r="F24"/>
  <c r="E24"/>
  <c r="D24"/>
  <c r="C24"/>
  <c r="B24"/>
  <c r="F23"/>
  <c r="E23"/>
  <c r="D23"/>
  <c r="C23"/>
  <c r="B23"/>
  <c r="F22"/>
  <c r="E22"/>
  <c r="D22"/>
  <c r="C22"/>
  <c r="B22"/>
  <c r="F14"/>
  <c r="E14"/>
  <c r="D14"/>
  <c r="C14"/>
  <c r="B14"/>
  <c r="F11"/>
  <c r="E11"/>
  <c r="D11"/>
  <c r="C11"/>
  <c r="B11"/>
  <c r="F10"/>
  <c r="E10"/>
  <c r="D10"/>
  <c r="C10"/>
  <c r="B10"/>
  <c r="F9"/>
  <c r="E9"/>
  <c r="D9"/>
  <c r="C9"/>
  <c r="B9"/>
  <c r="F19"/>
  <c r="E19"/>
  <c r="D19"/>
  <c r="C19"/>
  <c r="B19"/>
  <c r="F72"/>
  <c r="E72"/>
  <c r="D72"/>
  <c r="C72"/>
  <c r="B72"/>
  <c r="F13"/>
  <c r="E13"/>
  <c r="D13"/>
  <c r="C13"/>
  <c r="B13"/>
  <c r="F42"/>
  <c r="E42"/>
  <c r="D42"/>
  <c r="C42"/>
  <c r="B42"/>
  <c r="F81"/>
  <c r="E81"/>
  <c r="D81"/>
  <c r="C81"/>
  <c r="B81"/>
  <c r="F17"/>
  <c r="E17"/>
  <c r="D17"/>
  <c r="C17"/>
  <c r="B17"/>
  <c r="F70"/>
  <c r="E70"/>
  <c r="D70"/>
  <c r="C70"/>
  <c r="B70"/>
  <c r="F66"/>
  <c r="E66"/>
  <c r="D66"/>
  <c r="C66"/>
  <c r="B66"/>
  <c r="F25"/>
  <c r="E25"/>
  <c r="D25"/>
  <c r="C25"/>
  <c r="B25"/>
  <c r="F43"/>
  <c r="E43"/>
  <c r="D43"/>
  <c r="C43"/>
  <c r="B43"/>
  <c r="F51"/>
  <c r="E51"/>
  <c r="D51"/>
  <c r="C51"/>
  <c r="B51"/>
  <c r="F48"/>
  <c r="E48"/>
  <c r="D48"/>
  <c r="C48"/>
  <c r="B48"/>
  <c r="F69"/>
  <c r="E69"/>
  <c r="D69"/>
  <c r="C69"/>
  <c r="B69"/>
  <c r="F63"/>
  <c r="E63"/>
  <c r="D63"/>
  <c r="C63"/>
  <c r="B63"/>
  <c r="F68"/>
  <c r="E68"/>
  <c r="D68"/>
  <c r="C68"/>
  <c r="B68"/>
  <c r="F65"/>
  <c r="E65"/>
  <c r="D65"/>
  <c r="C65"/>
  <c r="B65"/>
  <c r="F36"/>
  <c r="E36"/>
  <c r="D36"/>
  <c r="C36"/>
  <c r="B36"/>
  <c r="F67"/>
  <c r="E67"/>
  <c r="D67"/>
  <c r="C67"/>
  <c r="B67"/>
  <c r="F75"/>
  <c r="E75"/>
  <c r="D75"/>
  <c r="C75"/>
  <c r="B75"/>
  <c r="F64"/>
  <c r="E64"/>
  <c r="D64"/>
  <c r="C64"/>
  <c r="B64"/>
  <c r="F34"/>
  <c r="E34"/>
  <c r="D34"/>
  <c r="C34"/>
  <c r="B34"/>
  <c r="F53"/>
  <c r="E53"/>
  <c r="D53"/>
  <c r="C53"/>
  <c r="B53"/>
  <c r="F41"/>
  <c r="E41"/>
  <c r="D41"/>
  <c r="C41"/>
  <c r="B41"/>
  <c r="F58"/>
  <c r="E58"/>
  <c r="D58"/>
  <c r="C58"/>
  <c r="B58"/>
  <c r="F29"/>
  <c r="E29"/>
  <c r="D29"/>
  <c r="C29"/>
  <c r="B29"/>
  <c r="F28"/>
  <c r="E28"/>
  <c r="D28"/>
  <c r="C28"/>
  <c r="B28"/>
  <c r="G85"/>
  <c r="F85"/>
  <c r="E85"/>
  <c r="D85"/>
  <c r="C85"/>
  <c r="B85"/>
  <c r="G101"/>
  <c r="C101" i="4" s="1"/>
  <c r="F101" i="2"/>
  <c r="H101" i="4" s="1"/>
  <c r="E101" i="2"/>
  <c r="G101" i="4" s="1"/>
  <c r="D101" i="2"/>
  <c r="F101" i="4" s="1"/>
  <c r="C101" i="2"/>
  <c r="E101" i="4" s="1"/>
  <c r="B101" i="2"/>
  <c r="D101" i="4" s="1"/>
  <c r="F46" i="2"/>
  <c r="E46"/>
  <c r="D46"/>
  <c r="C46"/>
  <c r="B46"/>
  <c r="F5"/>
  <c r="H94" i="4" s="1"/>
  <c r="E5" i="2"/>
  <c r="D5"/>
  <c r="F94" i="4" s="1"/>
  <c r="C5" i="2"/>
  <c r="B5"/>
  <c r="D94" i="4" s="1"/>
  <c r="F21" i="2"/>
  <c r="E21"/>
  <c r="D21"/>
  <c r="C21"/>
  <c r="B21"/>
  <c r="F20"/>
  <c r="E20"/>
  <c r="D20"/>
  <c r="C20"/>
  <c r="B20"/>
  <c r="F80"/>
  <c r="E80"/>
  <c r="D80"/>
  <c r="C80"/>
  <c r="B80"/>
  <c r="F16"/>
  <c r="E16"/>
  <c r="D16"/>
  <c r="C16"/>
  <c r="B16"/>
  <c r="F15"/>
  <c r="E15"/>
  <c r="D15"/>
  <c r="C15"/>
  <c r="B15"/>
  <c r="F79"/>
  <c r="E79"/>
  <c r="D79"/>
  <c r="C79"/>
  <c r="B79"/>
  <c r="F76"/>
  <c r="E76"/>
  <c r="D76"/>
  <c r="C76"/>
  <c r="B76"/>
  <c r="F8"/>
  <c r="E8"/>
  <c r="D8"/>
  <c r="C8"/>
  <c r="B8"/>
  <c r="F30"/>
  <c r="E30"/>
  <c r="D30"/>
  <c r="C30"/>
  <c r="B30"/>
  <c r="F26"/>
  <c r="E26"/>
  <c r="D26"/>
  <c r="C26"/>
  <c r="B26"/>
  <c r="F45"/>
  <c r="E45"/>
  <c r="D45"/>
  <c r="C45"/>
  <c r="B45"/>
  <c r="F12"/>
  <c r="E12"/>
  <c r="D12"/>
  <c r="C12"/>
  <c r="B12"/>
  <c r="F47"/>
  <c r="E47"/>
  <c r="D47"/>
  <c r="C47"/>
  <c r="B47"/>
  <c r="F35"/>
  <c r="E35"/>
  <c r="D35"/>
  <c r="C35"/>
  <c r="B35"/>
  <c r="F18"/>
  <c r="H40" i="4" s="1"/>
  <c r="E18" i="2"/>
  <c r="G40" i="4" s="1"/>
  <c r="D18" i="2"/>
  <c r="F40" i="4" s="1"/>
  <c r="C18" i="2"/>
  <c r="E40" i="4" s="1"/>
  <c r="B18" i="2"/>
  <c r="D40" i="4" s="1"/>
  <c r="F74" i="2"/>
  <c r="E74"/>
  <c r="D74"/>
  <c r="C74"/>
  <c r="B74"/>
  <c r="F73"/>
  <c r="E73"/>
  <c r="D73"/>
  <c r="C73"/>
  <c r="B73"/>
  <c r="F32"/>
  <c r="H36" i="4" s="1"/>
  <c r="E32" i="2"/>
  <c r="G36" i="4" s="1"/>
  <c r="D32" i="2"/>
  <c r="F36" i="4" s="1"/>
  <c r="C32" i="2"/>
  <c r="E36" i="4" s="1"/>
  <c r="B32" i="2"/>
  <c r="D36" i="4" s="1"/>
  <c r="F33" i="2"/>
  <c r="H99" i="4" s="1"/>
  <c r="E33" i="2"/>
  <c r="D33"/>
  <c r="F99" i="4" s="1"/>
  <c r="C33" i="2"/>
  <c r="B33"/>
  <c r="D99" i="4" s="1"/>
  <c r="F7" i="2"/>
  <c r="H6" i="4" s="1"/>
  <c r="E7" i="2"/>
  <c r="G6" i="4" s="1"/>
  <c r="D7" i="2"/>
  <c r="F6" i="4" s="1"/>
  <c r="C7" i="2"/>
  <c r="E6" i="4" s="1"/>
  <c r="B7" i="2"/>
  <c r="D6" i="4" s="1"/>
  <c r="F57" i="2"/>
  <c r="E57"/>
  <c r="G70" i="4" s="1"/>
  <c r="D57" i="2"/>
  <c r="C57"/>
  <c r="E70" i="4" s="1"/>
  <c r="B57" i="2"/>
  <c r="F56"/>
  <c r="H37" i="4" s="1"/>
  <c r="E56" i="2"/>
  <c r="G37" i="4" s="1"/>
  <c r="D56" i="2"/>
  <c r="F37" i="4" s="1"/>
  <c r="C56" i="2"/>
  <c r="E37" i="4" s="1"/>
  <c r="B56" i="2"/>
  <c r="D37" i="4" s="1"/>
  <c r="F6" i="2"/>
  <c r="H44" i="4" s="1"/>
  <c r="E6" i="2"/>
  <c r="D6"/>
  <c r="F44" i="4" s="1"/>
  <c r="C6" i="2"/>
  <c r="B6"/>
  <c r="D44" i="4" s="1"/>
  <c r="F38" i="2"/>
  <c r="H41" i="4" s="1"/>
  <c r="E38" i="2"/>
  <c r="D38"/>
  <c r="F41" i="4" s="1"/>
  <c r="C38" i="2"/>
  <c r="B38"/>
  <c r="D41" i="4" s="1"/>
  <c r="F39" i="2"/>
  <c r="E39"/>
  <c r="G11" i="4" s="1"/>
  <c r="D39" i="2"/>
  <c r="C39"/>
  <c r="E11" i="4" s="1"/>
  <c r="B39" i="2"/>
  <c r="E41" i="4" l="1"/>
  <c r="G41"/>
  <c r="E44"/>
  <c r="G44"/>
  <c r="E99"/>
  <c r="G99"/>
  <c r="C99"/>
  <c r="E20"/>
  <c r="G20"/>
  <c r="E91"/>
  <c r="G91"/>
  <c r="C91"/>
  <c r="E87"/>
  <c r="G87"/>
  <c r="C87"/>
  <c r="E94"/>
  <c r="G94"/>
  <c r="C94"/>
  <c r="E86"/>
  <c r="G86"/>
  <c r="C86"/>
  <c r="E10"/>
  <c r="G10"/>
  <c r="E98"/>
  <c r="G98"/>
  <c r="C98"/>
  <c r="D98"/>
  <c r="F98"/>
  <c r="H98"/>
  <c r="E71"/>
  <c r="G71"/>
  <c r="G7"/>
  <c r="E97"/>
  <c r="G97"/>
  <c r="C97"/>
  <c r="D11"/>
  <c r="F11"/>
  <c r="H11"/>
  <c r="D70"/>
  <c r="F70"/>
  <c r="D10"/>
  <c r="F10"/>
  <c r="H10"/>
  <c r="D20"/>
  <c r="F20"/>
  <c r="H20"/>
  <c r="D71"/>
  <c r="F71"/>
  <c r="H71"/>
  <c r="D91"/>
  <c r="F91"/>
  <c r="H91"/>
  <c r="D26"/>
  <c r="H26"/>
  <c r="D87"/>
  <c r="F87"/>
  <c r="H87"/>
  <c r="D7"/>
  <c r="H7"/>
  <c r="D86"/>
  <c r="F86"/>
  <c r="H86"/>
  <c r="D97"/>
  <c r="F97"/>
  <c r="H97"/>
  <c r="F67"/>
  <c r="D65"/>
  <c r="F65"/>
  <c r="H65"/>
  <c r="D96"/>
  <c r="F96"/>
  <c r="H96"/>
  <c r="E67"/>
  <c r="E65"/>
  <c r="G65"/>
  <c r="E96"/>
  <c r="G96"/>
  <c r="C96"/>
  <c r="F35"/>
  <c r="D55"/>
  <c r="F55"/>
  <c r="H55"/>
  <c r="D56"/>
  <c r="F56"/>
  <c r="H56"/>
  <c r="D80"/>
  <c r="F80"/>
  <c r="H80"/>
  <c r="E55"/>
  <c r="G55"/>
  <c r="E56"/>
  <c r="G56"/>
  <c r="E80"/>
  <c r="G80"/>
  <c r="D47"/>
  <c r="F47"/>
  <c r="H47"/>
  <c r="D100"/>
  <c r="F100"/>
  <c r="H100"/>
  <c r="D83"/>
  <c r="F83"/>
  <c r="H83"/>
  <c r="D89"/>
  <c r="F89"/>
  <c r="H89"/>
  <c r="D93"/>
  <c r="F93"/>
  <c r="H93"/>
  <c r="F58"/>
  <c r="H58"/>
  <c r="D18"/>
  <c r="F18"/>
  <c r="H18"/>
  <c r="D95"/>
  <c r="F95"/>
  <c r="H95"/>
  <c r="E47"/>
  <c r="G47"/>
  <c r="E100"/>
  <c r="G100"/>
  <c r="C100"/>
  <c r="E83"/>
  <c r="G83"/>
  <c r="E89"/>
  <c r="G89"/>
  <c r="C89"/>
  <c r="E93"/>
  <c r="G93"/>
  <c r="C93"/>
  <c r="E58"/>
  <c r="G58"/>
  <c r="E18"/>
  <c r="G18"/>
  <c r="E95"/>
  <c r="G95"/>
  <c r="C95"/>
  <c r="D50"/>
  <c r="F50"/>
  <c r="H50"/>
  <c r="E50"/>
  <c r="G50"/>
  <c r="D15"/>
  <c r="F15"/>
  <c r="H15"/>
  <c r="D81"/>
  <c r="H81"/>
  <c r="E15"/>
  <c r="G15"/>
  <c r="G81"/>
  <c r="H70"/>
  <c r="D76"/>
  <c r="H76"/>
  <c r="D33"/>
  <c r="F33"/>
  <c r="H33"/>
  <c r="D9"/>
  <c r="F9"/>
  <c r="H9"/>
  <c r="D73"/>
  <c r="F73"/>
  <c r="H73"/>
  <c r="D43"/>
  <c r="H43"/>
  <c r="E33"/>
  <c r="G33"/>
  <c r="E9"/>
  <c r="G9"/>
  <c r="E73"/>
  <c r="G73"/>
  <c r="G43"/>
  <c r="D24"/>
  <c r="F24"/>
  <c r="H24"/>
  <c r="D57"/>
  <c r="F57"/>
  <c r="H57"/>
  <c r="D64"/>
  <c r="F64"/>
  <c r="H64"/>
  <c r="D69"/>
  <c r="F69"/>
  <c r="H69"/>
  <c r="F74"/>
  <c r="D49"/>
  <c r="F49"/>
  <c r="H49"/>
  <c r="D54"/>
  <c r="F54"/>
  <c r="H54"/>
  <c r="D82"/>
  <c r="F82"/>
  <c r="H82"/>
  <c r="F52"/>
  <c r="D61"/>
  <c r="F61"/>
  <c r="H61"/>
  <c r="D59"/>
  <c r="F59"/>
  <c r="H59"/>
  <c r="D38"/>
  <c r="F38"/>
  <c r="H38"/>
  <c r="D48"/>
  <c r="F48"/>
  <c r="H48"/>
  <c r="D8"/>
  <c r="F8"/>
  <c r="H8"/>
  <c r="D21"/>
  <c r="F21"/>
  <c r="H21"/>
  <c r="D51"/>
  <c r="F51"/>
  <c r="H51"/>
  <c r="D22"/>
  <c r="F22"/>
  <c r="H22"/>
  <c r="D31"/>
  <c r="F31"/>
  <c r="H31"/>
  <c r="D66"/>
  <c r="F66"/>
  <c r="H66"/>
  <c r="D17"/>
  <c r="F17"/>
  <c r="H17"/>
  <c r="D63"/>
  <c r="F63"/>
  <c r="H63"/>
  <c r="D77"/>
  <c r="F77"/>
  <c r="H77"/>
  <c r="D28"/>
  <c r="F28"/>
  <c r="H28"/>
  <c r="D85"/>
  <c r="F85"/>
  <c r="H85"/>
  <c r="D88"/>
  <c r="F88"/>
  <c r="H88"/>
  <c r="D90"/>
  <c r="F90"/>
  <c r="H90"/>
  <c r="D92"/>
  <c r="F92"/>
  <c r="H92"/>
  <c r="E24"/>
  <c r="G24"/>
  <c r="E57"/>
  <c r="G57"/>
  <c r="E64"/>
  <c r="G64"/>
  <c r="E69"/>
  <c r="G69"/>
  <c r="E74"/>
  <c r="E49"/>
  <c r="G49"/>
  <c r="E54"/>
  <c r="G54"/>
  <c r="E82"/>
  <c r="G82"/>
  <c r="E52"/>
  <c r="E61"/>
  <c r="G61"/>
  <c r="E59"/>
  <c r="G59"/>
  <c r="E38"/>
  <c r="G38"/>
  <c r="E48"/>
  <c r="G48"/>
  <c r="E8"/>
  <c r="G8"/>
  <c r="E21"/>
  <c r="G21"/>
  <c r="E51"/>
  <c r="G51"/>
  <c r="E22"/>
  <c r="G22"/>
  <c r="E31"/>
  <c r="G31"/>
  <c r="E66"/>
  <c r="G66"/>
  <c r="E17"/>
  <c r="G17"/>
  <c r="E63"/>
  <c r="G63"/>
  <c r="E77"/>
  <c r="G77"/>
  <c r="E28"/>
  <c r="G28"/>
  <c r="E85"/>
  <c r="G85"/>
  <c r="C85"/>
  <c r="E88"/>
  <c r="G88"/>
  <c r="C88"/>
  <c r="E90"/>
  <c r="G90"/>
  <c r="C90"/>
  <c r="E92"/>
  <c r="G92"/>
  <c r="C92"/>
  <c r="G26"/>
  <c r="E26"/>
  <c r="E76"/>
  <c r="G67"/>
  <c r="G35"/>
  <c r="E7"/>
  <c r="G74"/>
  <c r="E81"/>
  <c r="E43"/>
  <c r="G52"/>
  <c r="F26"/>
  <c r="F76"/>
  <c r="D67"/>
  <c r="H67"/>
  <c r="D35"/>
  <c r="F7"/>
  <c r="D74"/>
  <c r="H74"/>
  <c r="F81"/>
  <c r="F43"/>
  <c r="D52"/>
  <c r="H52"/>
  <c r="H35"/>
  <c r="G76"/>
  <c r="E35"/>
  <c r="E25"/>
  <c r="E16"/>
  <c r="E32"/>
  <c r="G32"/>
  <c r="E19"/>
  <c r="G19"/>
  <c r="E14"/>
  <c r="G14"/>
  <c r="E62"/>
  <c r="G62"/>
  <c r="E12"/>
  <c r="G12"/>
  <c r="E46"/>
  <c r="G46"/>
  <c r="E34"/>
  <c r="G34"/>
  <c r="E45"/>
  <c r="G45"/>
  <c r="E68"/>
  <c r="G68"/>
  <c r="E72"/>
  <c r="G72"/>
  <c r="E29"/>
  <c r="G29"/>
  <c r="E79"/>
  <c r="G79"/>
  <c r="E75"/>
  <c r="G75"/>
  <c r="E60"/>
  <c r="G60"/>
  <c r="E42"/>
  <c r="G42"/>
  <c r="E84"/>
  <c r="G84"/>
  <c r="E5"/>
  <c r="G5"/>
  <c r="E13"/>
  <c r="G13"/>
  <c r="E27"/>
  <c r="G27"/>
  <c r="E78"/>
  <c r="G78"/>
  <c r="E39"/>
  <c r="G39"/>
  <c r="E53"/>
  <c r="G53"/>
  <c r="E30"/>
  <c r="G30"/>
  <c r="E23"/>
  <c r="G23"/>
  <c r="G25"/>
  <c r="G16"/>
  <c r="D25"/>
  <c r="F25"/>
  <c r="H25"/>
  <c r="D16"/>
  <c r="F16"/>
  <c r="H16"/>
  <c r="D32"/>
  <c r="F32"/>
  <c r="H32"/>
  <c r="D19"/>
  <c r="F19"/>
  <c r="H19"/>
  <c r="D14"/>
  <c r="F14"/>
  <c r="H14"/>
  <c r="D62"/>
  <c r="F62"/>
  <c r="H62"/>
  <c r="D12"/>
  <c r="F12"/>
  <c r="H12"/>
  <c r="D46"/>
  <c r="F46"/>
  <c r="H46"/>
  <c r="D34"/>
  <c r="F34"/>
  <c r="H34"/>
  <c r="D45"/>
  <c r="F45"/>
  <c r="H45"/>
  <c r="D68"/>
  <c r="F68"/>
  <c r="H68"/>
  <c r="D72"/>
  <c r="F72"/>
  <c r="H72"/>
  <c r="D29"/>
  <c r="F29"/>
  <c r="H29"/>
  <c r="D79"/>
  <c r="F79"/>
  <c r="H79"/>
  <c r="D75"/>
  <c r="F75"/>
  <c r="H75"/>
  <c r="D60"/>
  <c r="F60"/>
  <c r="H60"/>
  <c r="D42"/>
  <c r="F42"/>
  <c r="H42"/>
  <c r="D84"/>
  <c r="F84"/>
  <c r="H84"/>
  <c r="D5"/>
  <c r="F5"/>
  <c r="H5"/>
  <c r="D13"/>
  <c r="F13"/>
  <c r="H13"/>
  <c r="D27"/>
  <c r="F27"/>
  <c r="H27"/>
  <c r="D78"/>
  <c r="F78"/>
  <c r="H78"/>
  <c r="D39"/>
  <c r="F39"/>
  <c r="H39"/>
  <c r="D53"/>
  <c r="F53"/>
  <c r="H53"/>
  <c r="D30"/>
  <c r="F30"/>
  <c r="H30"/>
  <c r="D23"/>
  <c r="F23"/>
  <c r="H23"/>
  <c r="K24" i="7"/>
  <c r="K22"/>
  <c r="K20"/>
  <c r="K18"/>
  <c r="K16"/>
  <c r="K14"/>
  <c r="K12"/>
  <c r="K10"/>
  <c r="K8"/>
  <c r="K6"/>
  <c r="F25"/>
  <c r="D25"/>
  <c r="E24"/>
  <c r="F23"/>
  <c r="D23"/>
  <c r="E22"/>
  <c r="F21"/>
  <c r="D21"/>
  <c r="E20"/>
  <c r="F19"/>
  <c r="D19"/>
  <c r="E18"/>
  <c r="F17"/>
  <c r="D17"/>
  <c r="E16"/>
  <c r="F15"/>
  <c r="D15"/>
  <c r="E14"/>
  <c r="K23"/>
  <c r="K19"/>
  <c r="K15"/>
  <c r="K11"/>
  <c r="K7"/>
  <c r="E25"/>
  <c r="D24"/>
  <c r="F22"/>
  <c r="E21"/>
  <c r="D20"/>
  <c r="F18"/>
  <c r="E17"/>
  <c r="D16"/>
  <c r="F14"/>
  <c r="K25"/>
  <c r="K17"/>
  <c r="K9"/>
  <c r="F24"/>
  <c r="D22"/>
  <c r="E19"/>
  <c r="F16"/>
  <c r="D14"/>
  <c r="K21"/>
  <c r="K13"/>
  <c r="K5"/>
  <c r="E23"/>
  <c r="F20"/>
  <c r="D18"/>
  <c r="E15"/>
  <c r="D58" i="4"/>
  <c r="I16" i="7"/>
  <c r="I14"/>
  <c r="A3" i="10"/>
  <c r="A1"/>
  <c r="G6" i="7" l="1"/>
  <c r="G10"/>
  <c r="G8"/>
  <c r="G12"/>
  <c r="D27" i="14"/>
  <c r="D27" i="12"/>
  <c r="H5" i="6"/>
  <c r="H14"/>
  <c r="H9"/>
  <c r="H19"/>
  <c r="H20"/>
  <c r="H21"/>
  <c r="H22"/>
  <c r="H23"/>
  <c r="H24"/>
  <c r="H25"/>
  <c r="H26"/>
  <c r="H27"/>
  <c r="I20" i="9"/>
  <c r="I18"/>
  <c r="I16"/>
  <c r="I14"/>
  <c r="I12"/>
  <c r="I10"/>
  <c r="I8"/>
  <c r="I6"/>
  <c r="I4"/>
  <c r="B2"/>
  <c r="B1"/>
  <c r="A1" i="4"/>
  <c r="A1" i="2"/>
  <c r="H15" i="6" l="1"/>
  <c r="H18"/>
  <c r="H7"/>
  <c r="H17"/>
  <c r="H10"/>
  <c r="H8"/>
  <c r="H6"/>
  <c r="H11"/>
  <c r="H16"/>
  <c r="H12"/>
  <c r="F5" i="10" l="1"/>
  <c r="H5"/>
  <c r="E6"/>
  <c r="G6"/>
  <c r="D9"/>
  <c r="F9"/>
  <c r="H9"/>
  <c r="D11"/>
  <c r="F11"/>
  <c r="H11"/>
  <c r="E13"/>
  <c r="G13"/>
  <c r="D12"/>
  <c r="F12"/>
  <c r="H12"/>
  <c r="E99"/>
  <c r="G99"/>
  <c r="D14"/>
  <c r="F14"/>
  <c r="H14"/>
  <c r="E15"/>
  <c r="G15"/>
  <c r="D19"/>
  <c r="F19"/>
  <c r="H19"/>
  <c r="D20"/>
  <c r="F20"/>
  <c r="H20"/>
  <c r="E22"/>
  <c r="G22"/>
  <c r="E23"/>
  <c r="G23"/>
  <c r="D24"/>
  <c r="F24"/>
  <c r="H24"/>
  <c r="E25"/>
  <c r="G25"/>
  <c r="D26"/>
  <c r="F26"/>
  <c r="H26"/>
  <c r="E28"/>
  <c r="G28"/>
  <c r="D30"/>
  <c r="F30"/>
  <c r="H30"/>
  <c r="D31"/>
  <c r="F31"/>
  <c r="H31"/>
  <c r="E32"/>
  <c r="G32"/>
  <c r="D33"/>
  <c r="F33"/>
  <c r="H33"/>
  <c r="E100"/>
  <c r="G100"/>
  <c r="D35"/>
  <c r="F35"/>
  <c r="H35"/>
  <c r="E36"/>
  <c r="G36"/>
  <c r="D38"/>
  <c r="F38"/>
  <c r="H38"/>
  <c r="E39"/>
  <c r="G39"/>
  <c r="D42"/>
  <c r="F42"/>
  <c r="H42"/>
  <c r="E101"/>
  <c r="G101"/>
  <c r="C101"/>
  <c r="E43"/>
  <c r="G43"/>
  <c r="E44"/>
  <c r="G44"/>
  <c r="D45"/>
  <c r="F45"/>
  <c r="H45"/>
  <c r="E46"/>
  <c r="G46"/>
  <c r="D47"/>
  <c r="F47"/>
  <c r="H47"/>
  <c r="E48"/>
  <c r="G48"/>
  <c r="D49"/>
  <c r="F49"/>
  <c r="H49"/>
  <c r="E50"/>
  <c r="G50"/>
  <c r="E51"/>
  <c r="G51"/>
  <c r="D53"/>
  <c r="F53"/>
  <c r="H53"/>
  <c r="E54"/>
  <c r="G54"/>
  <c r="D55"/>
  <c r="F55"/>
  <c r="H55"/>
  <c r="D59"/>
  <c r="F59"/>
  <c r="H59"/>
  <c r="D61"/>
  <c r="F61"/>
  <c r="H61"/>
  <c r="E66"/>
  <c r="G66"/>
  <c r="E68"/>
  <c r="G68"/>
  <c r="D69"/>
  <c r="F69"/>
  <c r="H69"/>
  <c r="E70"/>
  <c r="G70"/>
  <c r="D75"/>
  <c r="F75"/>
  <c r="H75"/>
  <c r="E76"/>
  <c r="G76"/>
  <c r="D78"/>
  <c r="F78"/>
  <c r="H78"/>
  <c r="E81"/>
  <c r="G81"/>
  <c r="D82"/>
  <c r="F82"/>
  <c r="H82"/>
  <c r="E83"/>
  <c r="G83"/>
  <c r="D84"/>
  <c r="F84"/>
  <c r="H84"/>
  <c r="E85"/>
  <c r="G85"/>
  <c r="D87"/>
  <c r="F87"/>
  <c r="H87"/>
  <c r="E90"/>
  <c r="G90"/>
  <c r="D91"/>
  <c r="F91"/>
  <c r="H91"/>
  <c r="E92"/>
  <c r="G92"/>
  <c r="D97"/>
  <c r="F97"/>
  <c r="H97"/>
  <c r="E17"/>
  <c r="G17"/>
  <c r="D73"/>
  <c r="F73"/>
  <c r="H73"/>
  <c r="E7"/>
  <c r="G7"/>
  <c r="D65"/>
  <c r="F65"/>
  <c r="H65"/>
  <c r="E98"/>
  <c r="G98"/>
  <c r="E41"/>
  <c r="G41"/>
  <c r="D40"/>
  <c r="F40"/>
  <c r="H40"/>
  <c r="E72"/>
  <c r="G72"/>
  <c r="D95"/>
  <c r="F95"/>
  <c r="H95"/>
  <c r="E58"/>
  <c r="G58"/>
  <c r="D67"/>
  <c r="F67"/>
  <c r="H67"/>
  <c r="E52"/>
  <c r="G52"/>
  <c r="D79"/>
  <c r="F79"/>
  <c r="H79"/>
  <c r="E56"/>
  <c r="G56"/>
  <c r="D88"/>
  <c r="F88"/>
  <c r="H88"/>
  <c r="E64"/>
  <c r="G64"/>
  <c r="D34"/>
  <c r="F34"/>
  <c r="H34"/>
  <c r="E21"/>
  <c r="G21"/>
  <c r="D63"/>
  <c r="F63"/>
  <c r="H63"/>
  <c r="E10"/>
  <c r="G10"/>
  <c r="E74"/>
  <c r="G74"/>
  <c r="D71"/>
  <c r="F71"/>
  <c r="H71"/>
  <c r="E57"/>
  <c r="G57"/>
  <c r="D16"/>
  <c r="F16"/>
  <c r="H16"/>
  <c r="E18"/>
  <c r="G18"/>
  <c r="D80"/>
  <c r="F80"/>
  <c r="H80"/>
  <c r="E86"/>
  <c r="G86"/>
  <c r="E60"/>
  <c r="G60"/>
  <c r="E96"/>
  <c r="G96"/>
  <c r="D29"/>
  <c r="F29"/>
  <c r="H29"/>
  <c r="D89"/>
  <c r="F89"/>
  <c r="H89"/>
  <c r="D37"/>
  <c r="F37"/>
  <c r="H37"/>
  <c r="E77"/>
  <c r="G77"/>
  <c r="D27"/>
  <c r="F27"/>
  <c r="H27"/>
  <c r="E8"/>
  <c r="G8"/>
  <c r="D93"/>
  <c r="F93"/>
  <c r="H93"/>
  <c r="E94"/>
  <c r="G94"/>
  <c r="D62"/>
  <c r="F62"/>
  <c r="H62"/>
  <c r="E102"/>
  <c r="G102"/>
  <c r="D103"/>
  <c r="F103"/>
  <c r="H103"/>
  <c r="D5"/>
  <c r="E5"/>
  <c r="G5"/>
  <c r="D6"/>
  <c r="F6"/>
  <c r="H6"/>
  <c r="E9"/>
  <c r="G9"/>
  <c r="E11"/>
  <c r="G11"/>
  <c r="D13"/>
  <c r="F13"/>
  <c r="H13"/>
  <c r="E12"/>
  <c r="G12"/>
  <c r="D99"/>
  <c r="F99"/>
  <c r="H99"/>
  <c r="E14"/>
  <c r="G14"/>
  <c r="D15"/>
  <c r="F15"/>
  <c r="H15"/>
  <c r="E19"/>
  <c r="G19"/>
  <c r="E20"/>
  <c r="G20"/>
  <c r="D22"/>
  <c r="F22"/>
  <c r="H22"/>
  <c r="D23"/>
  <c r="F23"/>
  <c r="H23"/>
  <c r="E24"/>
  <c r="G24"/>
  <c r="D25"/>
  <c r="F25"/>
  <c r="H25"/>
  <c r="E26"/>
  <c r="G26"/>
  <c r="D28"/>
  <c r="F28"/>
  <c r="H28"/>
  <c r="E30"/>
  <c r="G30"/>
  <c r="E31"/>
  <c r="G31"/>
  <c r="D32"/>
  <c r="F32"/>
  <c r="H32"/>
  <c r="E33"/>
  <c r="G33"/>
  <c r="D100"/>
  <c r="F100"/>
  <c r="H100"/>
  <c r="E35"/>
  <c r="G35"/>
  <c r="D36"/>
  <c r="F36"/>
  <c r="H36"/>
  <c r="E38"/>
  <c r="G38"/>
  <c r="D39"/>
  <c r="F39"/>
  <c r="H39"/>
  <c r="E42"/>
  <c r="G42"/>
  <c r="D101"/>
  <c r="F101"/>
  <c r="H101"/>
  <c r="D43"/>
  <c r="F43"/>
  <c r="H43"/>
  <c r="D44"/>
  <c r="F44"/>
  <c r="H44"/>
  <c r="E45"/>
  <c r="G45"/>
  <c r="D46"/>
  <c r="F46"/>
  <c r="H46"/>
  <c r="E47"/>
  <c r="G47"/>
  <c r="D48"/>
  <c r="F48"/>
  <c r="H48"/>
  <c r="E49"/>
  <c r="G49"/>
  <c r="D50"/>
  <c r="F50"/>
  <c r="H50"/>
  <c r="D51"/>
  <c r="F51"/>
  <c r="H51"/>
  <c r="E53"/>
  <c r="G53"/>
  <c r="D54"/>
  <c r="F54"/>
  <c r="H54"/>
  <c r="E55"/>
  <c r="G55"/>
  <c r="E59"/>
  <c r="G59"/>
  <c r="E61"/>
  <c r="G61"/>
  <c r="D66"/>
  <c r="F66"/>
  <c r="H66"/>
  <c r="D68"/>
  <c r="F68"/>
  <c r="H68"/>
  <c r="E69"/>
  <c r="G69"/>
  <c r="D70"/>
  <c r="A6" i="4"/>
  <c r="F70" i="10"/>
  <c r="H70"/>
  <c r="E75"/>
  <c r="G75"/>
  <c r="D76"/>
  <c r="F76"/>
  <c r="H76"/>
  <c r="E78"/>
  <c r="G78"/>
  <c r="D81"/>
  <c r="F81"/>
  <c r="H81"/>
  <c r="E82"/>
  <c r="G82"/>
  <c r="D83"/>
  <c r="F83"/>
  <c r="H83"/>
  <c r="E84"/>
  <c r="G84"/>
  <c r="D85"/>
  <c r="F85"/>
  <c r="H85"/>
  <c r="E87"/>
  <c r="G87"/>
  <c r="D90"/>
  <c r="F90"/>
  <c r="H90"/>
  <c r="E91"/>
  <c r="G91"/>
  <c r="D92"/>
  <c r="F92"/>
  <c r="H92"/>
  <c r="E97"/>
  <c r="G97"/>
  <c r="D17"/>
  <c r="F17"/>
  <c r="H17"/>
  <c r="E73"/>
  <c r="G73"/>
  <c r="D7"/>
  <c r="F7"/>
  <c r="H7"/>
  <c r="E65"/>
  <c r="G65"/>
  <c r="D98"/>
  <c r="F98"/>
  <c r="H98"/>
  <c r="D41"/>
  <c r="F41"/>
  <c r="H41"/>
  <c r="E40"/>
  <c r="G40"/>
  <c r="D72"/>
  <c r="F72"/>
  <c r="H72"/>
  <c r="E95"/>
  <c r="G95"/>
  <c r="D58"/>
  <c r="F58"/>
  <c r="H58"/>
  <c r="E67"/>
  <c r="G67"/>
  <c r="D52"/>
  <c r="F52"/>
  <c r="H52"/>
  <c r="E79"/>
  <c r="G79"/>
  <c r="D56"/>
  <c r="F56"/>
  <c r="H56"/>
  <c r="E88"/>
  <c r="G88"/>
  <c r="D64"/>
  <c r="F64"/>
  <c r="H64"/>
  <c r="E34"/>
  <c r="G34"/>
  <c r="D21"/>
  <c r="F21"/>
  <c r="H21"/>
  <c r="E63"/>
  <c r="G63"/>
  <c r="D10"/>
  <c r="F10"/>
  <c r="H10"/>
  <c r="D74"/>
  <c r="F74"/>
  <c r="H74"/>
  <c r="E71"/>
  <c r="G71"/>
  <c r="D57"/>
  <c r="F57"/>
  <c r="H57"/>
  <c r="E16"/>
  <c r="G16"/>
  <c r="D18"/>
  <c r="F18"/>
  <c r="H18"/>
  <c r="E80"/>
  <c r="G80"/>
  <c r="D86"/>
  <c r="F86"/>
  <c r="H86"/>
  <c r="D60"/>
  <c r="F60"/>
  <c r="H60"/>
  <c r="D96"/>
  <c r="F96"/>
  <c r="H96"/>
  <c r="E29"/>
  <c r="G29"/>
  <c r="E89"/>
  <c r="G89"/>
  <c r="E37"/>
  <c r="G37"/>
  <c r="D77"/>
  <c r="F77"/>
  <c r="H77"/>
  <c r="E27"/>
  <c r="G27"/>
  <c r="D8"/>
  <c r="F8"/>
  <c r="H8"/>
  <c r="E93"/>
  <c r="G93"/>
  <c r="D94"/>
  <c r="F94"/>
  <c r="H94"/>
  <c r="E62"/>
  <c r="G62"/>
  <c r="D102"/>
  <c r="F102"/>
  <c r="H102"/>
  <c r="E103"/>
  <c r="G103"/>
  <c r="F21" i="9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F7"/>
  <c r="D7"/>
  <c r="F6"/>
  <c r="D6"/>
  <c r="F5"/>
  <c r="D5"/>
  <c r="E4"/>
  <c r="E7"/>
  <c r="E6"/>
  <c r="E5"/>
  <c r="F4"/>
  <c r="K21"/>
  <c r="E21"/>
  <c r="K20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K7"/>
  <c r="K6"/>
  <c r="K5"/>
  <c r="K4"/>
  <c r="D4"/>
  <c r="K4" i="7"/>
  <c r="G4" s="1"/>
  <c r="G16"/>
  <c r="G14"/>
  <c r="L5" i="2"/>
  <c r="A1" i="6"/>
  <c r="B2" i="7"/>
  <c r="A3" i="4"/>
  <c r="B1" i="7"/>
  <c r="H13" i="6"/>
  <c r="A3" i="2"/>
  <c r="A1" i="1"/>
  <c r="G8" i="9" l="1"/>
  <c r="G10"/>
  <c r="G12"/>
  <c r="G14"/>
  <c r="G16"/>
  <c r="G18"/>
  <c r="G20"/>
  <c r="A6" i="10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G4" i="9"/>
  <c r="G6"/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6" i="2"/>
  <c r="A152" i="1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4"/>
  <c r="S41"/>
  <c r="H41" s="1"/>
  <c r="G36" i="2" s="1"/>
  <c r="C16" i="4" s="1"/>
  <c r="S8" i="1"/>
  <c r="H8" s="1"/>
  <c r="G7" i="2" s="1"/>
  <c r="S5" i="1"/>
  <c r="H5" s="1"/>
  <c r="G6" i="2" s="1"/>
  <c r="C52" i="4" s="1"/>
  <c r="S7" i="1"/>
  <c r="H7" s="1"/>
  <c r="G57" i="2" s="1"/>
  <c r="C33" i="4" s="1"/>
  <c r="S4" i="1"/>
  <c r="H4" s="1"/>
  <c r="G38" i="2" s="1"/>
  <c r="C35" i="4" s="1"/>
  <c r="S3" i="1"/>
  <c r="S9"/>
  <c r="H9" s="1"/>
  <c r="G33" i="2" s="1"/>
  <c r="S10" i="1"/>
  <c r="H10" s="1"/>
  <c r="G32" i="2" s="1"/>
  <c r="C13" i="4" s="1"/>
  <c r="S11" i="1"/>
  <c r="H11" s="1"/>
  <c r="G73" i="2" s="1"/>
  <c r="C58" i="4" s="1"/>
  <c r="S12" i="1"/>
  <c r="H12" s="1"/>
  <c r="G74" i="2" s="1"/>
  <c r="C55" i="4" s="1"/>
  <c r="S13" i="1"/>
  <c r="H13" s="1"/>
  <c r="G18" i="2" s="1"/>
  <c r="S14" i="1"/>
  <c r="H14" s="1"/>
  <c r="G35" i="2" s="1"/>
  <c r="C7" i="4" s="1"/>
  <c r="S15" i="1"/>
  <c r="H15" s="1"/>
  <c r="G47" i="2" s="1"/>
  <c r="S16" i="1"/>
  <c r="H16" s="1"/>
  <c r="G12" i="2" s="1"/>
  <c r="C14" i="4" s="1"/>
  <c r="S17" i="1"/>
  <c r="H17" s="1"/>
  <c r="G45" i="2" s="1"/>
  <c r="C30" i="4" s="1"/>
  <c r="S18" i="1"/>
  <c r="H18" s="1"/>
  <c r="G26" i="2" s="1"/>
  <c r="C60" i="4" s="1"/>
  <c r="S19" i="1"/>
  <c r="H19" s="1"/>
  <c r="G30" i="2" s="1"/>
  <c r="C5" i="4" s="1"/>
  <c r="D32" i="12" s="1"/>
  <c r="S20" i="1"/>
  <c r="H20" s="1"/>
  <c r="G8" i="2" s="1"/>
  <c r="C45" i="4" s="1"/>
  <c r="S21" i="1"/>
  <c r="H21" s="1"/>
  <c r="G76" i="2" s="1"/>
  <c r="C17" i="4" s="1"/>
  <c r="S22" i="1"/>
  <c r="H22" s="1"/>
  <c r="G79" i="2" s="1"/>
  <c r="C71" i="4" s="1"/>
  <c r="S23" i="1"/>
  <c r="H23" s="1"/>
  <c r="G15" i="2" s="1"/>
  <c r="C25" i="4" s="1"/>
  <c r="S24" i="1"/>
  <c r="H24" s="1"/>
  <c r="G16" i="2" s="1"/>
  <c r="C12" i="4" s="1"/>
  <c r="S25" i="1"/>
  <c r="H25" s="1"/>
  <c r="G80" i="2" s="1"/>
  <c r="S26" i="1"/>
  <c r="H26" s="1"/>
  <c r="G20" i="2" s="1"/>
  <c r="C29" i="4" s="1"/>
  <c r="S27" i="1"/>
  <c r="H27" s="1"/>
  <c r="G21" i="2" s="1"/>
  <c r="C79" i="4" s="1"/>
  <c r="S28" i="1"/>
  <c r="H28" s="1"/>
  <c r="G5" i="2" s="1"/>
  <c r="C34" i="4" s="1"/>
  <c r="S29" i="1"/>
  <c r="H29" s="1"/>
  <c r="G46" i="2" s="1"/>
  <c r="C23" i="4" s="1"/>
  <c r="S30" i="1"/>
  <c r="H30" s="1"/>
  <c r="S31"/>
  <c r="H31" s="1"/>
  <c r="S32"/>
  <c r="H32" s="1"/>
  <c r="G28" i="2" s="1"/>
  <c r="S33" i="1"/>
  <c r="H33" s="1"/>
  <c r="G29" i="2" s="1"/>
  <c r="C84" i="4" s="1"/>
  <c r="S34" i="1"/>
  <c r="H34" s="1"/>
  <c r="G58" i="2" s="1"/>
  <c r="C38" i="4" s="1"/>
  <c r="S35" i="1"/>
  <c r="H35" s="1"/>
  <c r="G41" i="2" s="1"/>
  <c r="C67" i="4" s="1"/>
  <c r="S36" i="1"/>
  <c r="H36" s="1"/>
  <c r="G53" i="2" s="1"/>
  <c r="C65" i="4" s="1"/>
  <c r="S37" i="1"/>
  <c r="H37" s="1"/>
  <c r="G34" i="2" s="1"/>
  <c r="C78" i="4" s="1"/>
  <c r="S38" i="1"/>
  <c r="H38" s="1"/>
  <c r="G64" i="2" s="1"/>
  <c r="C21" i="4" s="1"/>
  <c r="S39" i="1"/>
  <c r="H39" s="1"/>
  <c r="G75" i="2" s="1"/>
  <c r="C66" i="4" s="1"/>
  <c r="S40" i="1"/>
  <c r="H40" s="1"/>
  <c r="G67" i="2" s="1"/>
  <c r="S42" i="1"/>
  <c r="H42" s="1"/>
  <c r="G65" i="2" s="1"/>
  <c r="C51" i="4" s="1"/>
  <c r="S43" i="1"/>
  <c r="H43" s="1"/>
  <c r="G68" i="2" s="1"/>
  <c r="S44" i="1"/>
  <c r="H44" s="1"/>
  <c r="G63" i="2" s="1"/>
  <c r="S45" i="1"/>
  <c r="H45" s="1"/>
  <c r="G69" i="2" s="1"/>
  <c r="C24" i="4" s="1"/>
  <c r="S46" i="1"/>
  <c r="H46" s="1"/>
  <c r="G48" i="2" s="1"/>
  <c r="C61" i="4" s="1"/>
  <c r="S47" i="1"/>
  <c r="H47" s="1"/>
  <c r="G51" i="2" s="1"/>
  <c r="C73" i="4" s="1"/>
  <c r="S48" i="1"/>
  <c r="H48" s="1"/>
  <c r="G43" i="2" s="1"/>
  <c r="C82" i="4" s="1"/>
  <c r="S49" i="1"/>
  <c r="H49" s="1"/>
  <c r="G25" i="2" s="1"/>
  <c r="C75" i="4" s="1"/>
  <c r="S50" i="1"/>
  <c r="H50" s="1"/>
  <c r="G66" i="2" s="1"/>
  <c r="C22" i="4" s="1"/>
  <c r="S51" i="1"/>
  <c r="H51" s="1"/>
  <c r="G70" i="2" s="1"/>
  <c r="C49" i="4" s="1"/>
  <c r="S52" i="1"/>
  <c r="H52" s="1"/>
  <c r="G17" i="2" s="1"/>
  <c r="C74" i="4" s="1"/>
  <c r="S53" i="1"/>
  <c r="H53" s="1"/>
  <c r="G81" i="2" s="1"/>
  <c r="S54" i="1"/>
  <c r="H54" s="1"/>
  <c r="G42" i="2" s="1"/>
  <c r="C53" i="4" s="1"/>
  <c r="S55" i="1"/>
  <c r="H55" s="1"/>
  <c r="G13" i="2" s="1"/>
  <c r="C46" i="4" s="1"/>
  <c r="S56" i="1"/>
  <c r="H56" s="1"/>
  <c r="G72" i="2" s="1"/>
  <c r="C31" i="4" s="1"/>
  <c r="S57" i="1"/>
  <c r="H57" s="1"/>
  <c r="G19" i="2" s="1"/>
  <c r="C72" i="4" s="1"/>
  <c r="S58" i="1"/>
  <c r="H58" s="1"/>
  <c r="G9" i="2" s="1"/>
  <c r="C50" i="4" s="1"/>
  <c r="S59" i="1"/>
  <c r="H59" s="1"/>
  <c r="G10" i="2" s="1"/>
  <c r="C68" i="4" s="1"/>
  <c r="S60" i="1"/>
  <c r="H60" s="1"/>
  <c r="G11" i="2" s="1"/>
  <c r="C64" i="4" s="1"/>
  <c r="S61" i="1"/>
  <c r="H61" s="1"/>
  <c r="G14" i="2" s="1"/>
  <c r="S62" i="1"/>
  <c r="H62" s="1"/>
  <c r="G22" i="2" s="1"/>
  <c r="C81" i="4" s="1"/>
  <c r="S63" i="1"/>
  <c r="H63" s="1"/>
  <c r="G23" i="2" s="1"/>
  <c r="C47" i="4" s="1"/>
  <c r="S64" i="1"/>
  <c r="H64" s="1"/>
  <c r="G24" i="2" s="1"/>
  <c r="C62" i="4" s="1"/>
  <c r="S65" i="1"/>
  <c r="H65" s="1"/>
  <c r="G27" i="2" s="1"/>
  <c r="C42" i="4" s="1"/>
  <c r="S66" i="1"/>
  <c r="H66" s="1"/>
  <c r="G31" i="2" s="1"/>
  <c r="C9" i="4" s="1"/>
  <c r="S67" i="1"/>
  <c r="H67" s="1"/>
  <c r="G37" i="2" s="1"/>
  <c r="S68" i="1"/>
  <c r="H68" s="1"/>
  <c r="G40" i="2" s="1"/>
  <c r="C39" i="4" s="1"/>
  <c r="S69" i="1"/>
  <c r="H69" s="1"/>
  <c r="G44" i="2" s="1"/>
  <c r="C26" i="4" s="1"/>
  <c r="S70" i="1"/>
  <c r="H70" s="1"/>
  <c r="G49" i="2" s="1"/>
  <c r="C20" i="4" s="1"/>
  <c r="S71" i="1"/>
  <c r="H71" s="1"/>
  <c r="G50" i="2" s="1"/>
  <c r="C59" i="4" s="1"/>
  <c r="S72" i="1"/>
  <c r="H72" s="1"/>
  <c r="G52" i="2" s="1"/>
  <c r="C15" i="4" s="1"/>
  <c r="S73" i="1"/>
  <c r="H73" s="1"/>
  <c r="G54" i="2" s="1"/>
  <c r="C83" i="4" s="1"/>
  <c r="S74" i="1"/>
  <c r="H74" s="1"/>
  <c r="G55" i="2" s="1"/>
  <c r="C10" i="4" s="1"/>
  <c r="S75" i="1"/>
  <c r="H75" s="1"/>
  <c r="G59" i="2" s="1"/>
  <c r="S76" i="1"/>
  <c r="H76" s="1"/>
  <c r="G60" i="2" s="1"/>
  <c r="S77" i="1"/>
  <c r="H77" s="1"/>
  <c r="G61" i="2" s="1"/>
  <c r="S78" i="1"/>
  <c r="H78" s="1"/>
  <c r="G62" i="2" s="1"/>
  <c r="S79" i="1"/>
  <c r="H79" s="1"/>
  <c r="G71" i="2" s="1"/>
  <c r="C41" i="4" s="1"/>
  <c r="S80" i="1"/>
  <c r="H80" s="1"/>
  <c r="G77" i="2" s="1"/>
  <c r="C56" i="4" s="1"/>
  <c r="S81" i="1"/>
  <c r="H81" s="1"/>
  <c r="G78" i="2" s="1"/>
  <c r="C69" i="4" s="1"/>
  <c r="S82" i="1"/>
  <c r="H82" s="1"/>
  <c r="G82" i="2" s="1"/>
  <c r="S83" i="1"/>
  <c r="H83" s="1"/>
  <c r="G83" i="2" s="1"/>
  <c r="S84" i="1"/>
  <c r="H84" s="1"/>
  <c r="G84" i="2" s="1"/>
  <c r="C28" i="4" s="1"/>
  <c r="S85" i="1"/>
  <c r="H85" s="1"/>
  <c r="S86"/>
  <c r="H86" s="1"/>
  <c r="S87"/>
  <c r="H87" s="1"/>
  <c r="S88"/>
  <c r="H88" s="1"/>
  <c r="S89"/>
  <c r="H89" s="1"/>
  <c r="S90"/>
  <c r="H90" s="1"/>
  <c r="S91"/>
  <c r="H91" s="1"/>
  <c r="S92"/>
  <c r="H92" s="1"/>
  <c r="S93"/>
  <c r="H93" s="1"/>
  <c r="S94"/>
  <c r="H94" s="1"/>
  <c r="S95"/>
  <c r="H95" s="1"/>
  <c r="S96"/>
  <c r="H96" s="1"/>
  <c r="S97"/>
  <c r="H97" s="1"/>
  <c r="S98"/>
  <c r="H98" s="1"/>
  <c r="S99"/>
  <c r="H99" s="1"/>
  <c r="S100"/>
  <c r="H100" s="1"/>
  <c r="S101"/>
  <c r="H101" s="1"/>
  <c r="S102"/>
  <c r="H102" s="1"/>
  <c r="S103"/>
  <c r="H103" s="1"/>
  <c r="S104"/>
  <c r="H104" s="1"/>
  <c r="S105"/>
  <c r="H105" s="1"/>
  <c r="S106"/>
  <c r="H106" s="1"/>
  <c r="S107"/>
  <c r="H107" s="1"/>
  <c r="S108"/>
  <c r="H108" s="1"/>
  <c r="S109"/>
  <c r="H109" s="1"/>
  <c r="S110"/>
  <c r="H110" s="1"/>
  <c r="S111"/>
  <c r="H111" s="1"/>
  <c r="S112"/>
  <c r="H112" s="1"/>
  <c r="S113"/>
  <c r="H113" s="1"/>
  <c r="S114"/>
  <c r="H114" s="1"/>
  <c r="S115"/>
  <c r="H115" s="1"/>
  <c r="S116"/>
  <c r="H116" s="1"/>
  <c r="S117"/>
  <c r="H117" s="1"/>
  <c r="S118"/>
  <c r="H118" s="1"/>
  <c r="S119"/>
  <c r="H119" s="1"/>
  <c r="S120"/>
  <c r="H120" s="1"/>
  <c r="S121"/>
  <c r="H121" s="1"/>
  <c r="S122"/>
  <c r="H122" s="1"/>
  <c r="S123"/>
  <c r="H123" s="1"/>
  <c r="S124"/>
  <c r="H124" s="1"/>
  <c r="S125"/>
  <c r="H125" s="1"/>
  <c r="S126"/>
  <c r="H126" s="1"/>
  <c r="S127"/>
  <c r="H127" s="1"/>
  <c r="S128"/>
  <c r="H128" s="1"/>
  <c r="S129"/>
  <c r="H129" s="1"/>
  <c r="S130"/>
  <c r="H130" s="1"/>
  <c r="S131"/>
  <c r="H131" s="1"/>
  <c r="S132"/>
  <c r="H132" s="1"/>
  <c r="S133"/>
  <c r="H133" s="1"/>
  <c r="S134"/>
  <c r="H134" s="1"/>
  <c r="S135"/>
  <c r="H135" s="1"/>
  <c r="S136"/>
  <c r="H136" s="1"/>
  <c r="S137"/>
  <c r="H137" s="1"/>
  <c r="S138"/>
  <c r="H138" s="1"/>
  <c r="S139"/>
  <c r="H139" s="1"/>
  <c r="S140"/>
  <c r="H140" s="1"/>
  <c r="S141"/>
  <c r="H141" s="1"/>
  <c r="S142"/>
  <c r="H142" s="1"/>
  <c r="S143"/>
  <c r="H143" s="1"/>
  <c r="S144"/>
  <c r="H144" s="1"/>
  <c r="S145"/>
  <c r="H145" s="1"/>
  <c r="S146"/>
  <c r="H146" s="1"/>
  <c r="S147"/>
  <c r="H147" s="1"/>
  <c r="S148"/>
  <c r="H148" s="1"/>
  <c r="S149"/>
  <c r="H149" s="1"/>
  <c r="S150"/>
  <c r="H150" s="1"/>
  <c r="S151"/>
  <c r="H151" s="1"/>
  <c r="S152"/>
  <c r="H152" s="1"/>
  <c r="S6"/>
  <c r="H6" s="1"/>
  <c r="G56" i="2" s="1"/>
  <c r="C6" i="4" l="1"/>
  <c r="D32" i="14" s="1"/>
  <c r="C43" i="4"/>
  <c r="C37"/>
  <c r="C54"/>
  <c r="C40"/>
  <c r="C76"/>
  <c r="C77"/>
  <c r="C80"/>
  <c r="C18"/>
  <c r="C36"/>
  <c r="C63"/>
  <c r="C57"/>
  <c r="C8"/>
  <c r="C44"/>
  <c r="C70"/>
  <c r="C48"/>
  <c r="C27"/>
  <c r="C32"/>
  <c r="C60" i="10"/>
  <c r="C10"/>
  <c r="C66"/>
  <c r="C30"/>
  <c r="C19"/>
  <c r="C89"/>
  <c r="C86"/>
  <c r="C43"/>
  <c r="C29"/>
  <c r="C59"/>
  <c r="C50"/>
  <c r="C22"/>
  <c r="C98"/>
  <c r="C55"/>
  <c r="C9"/>
  <c r="C18"/>
  <c r="H3" i="1"/>
  <c r="G39" i="2" s="1"/>
  <c r="A5" i="1"/>
  <c r="A7" i="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C11" i="4" l="1"/>
  <c r="C19"/>
  <c r="C6" i="10"/>
  <c r="C5"/>
  <c r="A6" i="1"/>
  <c r="A7" l="1"/>
  <c r="C11" i="10" l="1"/>
  <c r="A8" i="1"/>
  <c r="C13" i="10" l="1"/>
  <c r="A9" i="1"/>
  <c r="C12" i="10" l="1"/>
  <c r="A10" i="1"/>
  <c r="C99" i="10" l="1"/>
  <c r="A11" i="1"/>
  <c r="C14" i="10" l="1"/>
  <c r="A12" i="1"/>
  <c r="C15" i="10" l="1"/>
  <c r="A13" i="1"/>
  <c r="C20" i="10" l="1"/>
  <c r="A14" i="1"/>
  <c r="A15" l="1"/>
  <c r="C23" i="10" l="1"/>
  <c r="A16" i="1"/>
  <c r="C24" i="10" l="1"/>
  <c r="A17" i="1"/>
  <c r="C25" i="10" l="1"/>
  <c r="A18" i="1"/>
  <c r="C26" i="10" l="1"/>
  <c r="A19" i="1"/>
  <c r="C28" i="10" l="1"/>
  <c r="A20" i="1"/>
  <c r="A21" l="1"/>
  <c r="C31" i="10" l="1"/>
  <c r="A22" i="1"/>
  <c r="C32" i="10" l="1"/>
  <c r="A23" i="1"/>
  <c r="C33" i="10" l="1"/>
  <c r="A24" i="1"/>
  <c r="C100" i="10" l="1"/>
  <c r="A25" i="1"/>
  <c r="C35" i="10" l="1"/>
  <c r="A26" i="1"/>
  <c r="C36" i="10" l="1"/>
  <c r="A27" i="1"/>
  <c r="A28" l="1"/>
  <c r="C38" i="10" l="1"/>
  <c r="A29" i="1"/>
  <c r="A30" l="1"/>
  <c r="C42" i="10" l="1"/>
  <c r="A31" i="1"/>
  <c r="A32" l="1"/>
  <c r="A33" l="1"/>
  <c r="C44" i="10" l="1"/>
  <c r="A34" i="1"/>
  <c r="C45" i="10" l="1"/>
  <c r="A35" i="1"/>
  <c r="C46" i="10" l="1"/>
  <c r="A36" i="1"/>
  <c r="C47" i="10" l="1"/>
  <c r="A37" i="1"/>
  <c r="C48" i="10" l="1"/>
  <c r="A38" i="1"/>
  <c r="C49" i="10" l="1"/>
  <c r="A39" i="1"/>
  <c r="A40" l="1"/>
  <c r="C51" i="10" l="1"/>
  <c r="A41" i="1"/>
  <c r="C53" i="10" l="1"/>
  <c r="A42" i="1"/>
  <c r="C54" i="10" l="1"/>
  <c r="A43" i="1"/>
  <c r="A44" l="1"/>
  <c r="A45" l="1"/>
  <c r="C61" i="10" l="1"/>
  <c r="A46" i="1"/>
  <c r="A47" l="1"/>
  <c r="C68" i="10" l="1"/>
  <c r="A48" i="1"/>
  <c r="C69" i="10" l="1"/>
  <c r="A49" i="1"/>
  <c r="C70" i="10" l="1"/>
  <c r="A50" i="1"/>
  <c r="C75" i="10" l="1"/>
  <c r="A51" i="1"/>
  <c r="C78" i="10" l="1"/>
  <c r="C83"/>
  <c r="C76"/>
  <c r="A52" i="1"/>
  <c r="A53" l="1"/>
  <c r="A54" s="1"/>
  <c r="C81" i="10" l="1"/>
  <c r="A55" i="1"/>
  <c r="C82" i="10" l="1"/>
  <c r="A56" i="1"/>
  <c r="A57" l="1"/>
  <c r="C85" i="10" l="1"/>
  <c r="A58" i="1"/>
  <c r="C87" i="10" l="1"/>
  <c r="A59" i="1"/>
  <c r="C90" i="10" l="1"/>
  <c r="A60" i="1"/>
  <c r="C91" i="10" l="1"/>
  <c r="A61" i="1"/>
  <c r="C92" i="10" l="1"/>
  <c r="A62" i="1"/>
  <c r="C97" i="10" l="1"/>
  <c r="A63" i="1"/>
  <c r="C17" i="10" l="1"/>
  <c r="A64" i="1"/>
  <c r="C73" i="10" l="1"/>
  <c r="C7" l="1"/>
  <c r="C65" l="1"/>
  <c r="C41" l="1"/>
  <c r="C40" l="1"/>
  <c r="C72" l="1"/>
  <c r="C95" l="1"/>
  <c r="C58" l="1"/>
  <c r="C67" l="1"/>
  <c r="A74" i="1"/>
  <c r="C52" i="10" l="1"/>
  <c r="A75" i="1"/>
  <c r="C79" i="10" l="1"/>
  <c r="A76" i="1"/>
  <c r="C56" i="10" l="1"/>
  <c r="A77" i="1"/>
  <c r="C88" i="10" l="1"/>
  <c r="A78" i="1"/>
  <c r="C64" i="10" l="1"/>
  <c r="A79" i="1"/>
  <c r="C34" i="10" l="1"/>
  <c r="A80" i="1"/>
  <c r="C21" i="10" l="1"/>
  <c r="A81" i="1"/>
  <c r="C63" i="10" l="1"/>
  <c r="A82" i="1"/>
  <c r="A83" l="1"/>
  <c r="C74" i="10" l="1"/>
  <c r="A84" i="1"/>
  <c r="C71" i="10" l="1"/>
  <c r="C84"/>
  <c r="A85" i="1"/>
  <c r="C57" i="10" l="1"/>
  <c r="C39"/>
  <c r="A86" i="1"/>
  <c r="C16" i="10" l="1"/>
  <c r="A87" i="1"/>
  <c r="A88" l="1"/>
  <c r="C80" i="10" l="1"/>
  <c r="A89" i="1"/>
  <c r="A90" l="1"/>
  <c r="A91" l="1"/>
  <c r="C96" i="10" l="1"/>
  <c r="A92" i="1"/>
  <c r="A93" l="1"/>
  <c r="A94" l="1"/>
  <c r="C37" i="10" l="1"/>
  <c r="A95" i="1"/>
  <c r="C77" i="10" l="1"/>
  <c r="A96" i="1"/>
  <c r="C27" i="10" l="1"/>
  <c r="A97" i="1"/>
  <c r="C8" i="10" l="1"/>
  <c r="A98" i="1"/>
  <c r="C93" i="10" l="1"/>
  <c r="A99" i="1"/>
  <c r="C94" i="10" l="1"/>
  <c r="A100" i="1"/>
  <c r="C62" i="10" l="1"/>
  <c r="A101" i="1"/>
  <c r="C102" i="10" l="1"/>
  <c r="A102" i="1"/>
  <c r="C103" i="10" l="1"/>
  <c r="A103" i="1"/>
  <c r="A104" l="1"/>
  <c r="A105" l="1"/>
  <c r="A106" l="1"/>
  <c r="A107" l="1"/>
  <c r="A108" l="1"/>
  <c r="A109" l="1"/>
  <c r="A110" l="1"/>
  <c r="A111" l="1"/>
  <c r="J7" i="2" l="1"/>
  <c r="J10"/>
  <c r="J9"/>
  <c r="J5"/>
  <c r="J6"/>
  <c r="J8"/>
  <c r="J12"/>
  <c r="J11"/>
</calcChain>
</file>

<file path=xl/sharedStrings.xml><?xml version="1.0" encoding="utf-8"?>
<sst xmlns="http://schemas.openxmlformats.org/spreadsheetml/2006/main" count="576" uniqueCount="293">
  <si>
    <t>Jméno</t>
  </si>
  <si>
    <t>Narození</t>
  </si>
  <si>
    <t>Pohlaví</t>
  </si>
  <si>
    <t>Kategorie</t>
  </si>
  <si>
    <t>Oddíl / Bydliště</t>
  </si>
  <si>
    <t>Adresa (e-mail)</t>
  </si>
  <si>
    <t>Příjmení</t>
  </si>
  <si>
    <t>Startovní číslo</t>
  </si>
  <si>
    <t>Čas</t>
  </si>
  <si>
    <t>Výsledný čas</t>
  </si>
  <si>
    <t>Pořadí</t>
  </si>
  <si>
    <t>Celkové pořadí</t>
  </si>
  <si>
    <t>Pořadí v kategorii</t>
  </si>
  <si>
    <t>Rok nastavit v buňce O2</t>
  </si>
  <si>
    <t>,</t>
  </si>
  <si>
    <t>číslo</t>
  </si>
  <si>
    <t>čas</t>
  </si>
  <si>
    <t>5. km</t>
  </si>
  <si>
    <t>10. km</t>
  </si>
  <si>
    <t>16. km</t>
  </si>
  <si>
    <t>25. km</t>
  </si>
  <si>
    <t>Počet přihlášených v jednotlivých kategoriích</t>
  </si>
  <si>
    <t>Celkem startujících</t>
  </si>
  <si>
    <r>
      <t xml:space="preserve">
Poté, co jsou dopsány časy VŠECH běžců, stisknout tlačítko </t>
    </r>
    <r>
      <rPr>
        <b/>
        <i/>
        <sz val="10"/>
        <color rgb="FF0000FF"/>
        <rFont val="Arial"/>
        <family val="2"/>
        <charset val="238"/>
      </rPr>
      <t xml:space="preserve">1.řazení </t>
    </r>
    <r>
      <rPr>
        <b/>
        <i/>
        <sz val="10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Ve sloupci B (Pořadí v kategorii) vytvořit posloupnou číselnou řadu pro každou kategorii a poté stisknout tlačítko </t>
    </r>
    <r>
      <rPr>
        <b/>
        <i/>
        <sz val="10"/>
        <color rgb="FF0000FF"/>
        <rFont val="Arial"/>
        <family val="2"/>
        <charset val="238"/>
      </rPr>
      <t>2.řazení</t>
    </r>
    <r>
      <rPr>
        <b/>
        <i/>
        <sz val="10"/>
        <color rgb="FF00B050"/>
        <rFont val="Arial"/>
        <family val="2"/>
        <charset val="238"/>
      </rPr>
      <t xml:space="preserve">
                      </t>
    </r>
    <r>
      <rPr>
        <b/>
        <sz val="20"/>
        <color rgb="FFFF0000"/>
        <rFont val="Arial"/>
        <family val="2"/>
        <charset val="238"/>
      </rPr>
      <t>!!! POZOR!!!</t>
    </r>
    <r>
      <rPr>
        <sz val="10"/>
        <rFont val="Arial"/>
        <family val="2"/>
        <charset val="238"/>
      </rPr>
      <t xml:space="preserve">
               </t>
    </r>
    <r>
      <rPr>
        <sz val="12"/>
        <color rgb="FFFF0000"/>
        <rFont val="Arial"/>
        <family val="2"/>
        <charset val="238"/>
      </rPr>
      <t>Použití tlačítek je nevratný krok!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</si>
  <si>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</si>
  <si>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</si>
  <si>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</si>
  <si>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</si>
  <si>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</si>
  <si>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</si>
  <si>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</si>
  <si>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</si>
  <si>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</si>
  <si>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;</t>
  </si>
  <si>
    <t>A:</t>
  </si>
  <si>
    <t>B:</t>
  </si>
  <si>
    <t>C:</t>
  </si>
  <si>
    <t>D:</t>
  </si>
  <si>
    <t>E:</t>
  </si>
  <si>
    <t>F:</t>
  </si>
  <si>
    <t>G:</t>
  </si>
  <si>
    <t>H:</t>
  </si>
  <si>
    <t>DNF</t>
  </si>
  <si>
    <t>10.</t>
  </si>
  <si>
    <t>11.</t>
  </si>
  <si>
    <t>:      :</t>
  </si>
  <si>
    <t>20. srpna 2016</t>
  </si>
  <si>
    <t>Zdeněk</t>
  </si>
  <si>
    <t>Hakl</t>
  </si>
  <si>
    <t>Žďár nad Sázavou</t>
  </si>
  <si>
    <t>Lukáš</t>
  </si>
  <si>
    <t>Koudelka</t>
  </si>
  <si>
    <t>AK Drnovice</t>
  </si>
  <si>
    <t>Rousínov</t>
  </si>
  <si>
    <t>Pavel</t>
  </si>
  <si>
    <t>Nosek</t>
  </si>
  <si>
    <t>ASK Slavkov o.s.</t>
  </si>
  <si>
    <t>Slavkov</t>
  </si>
  <si>
    <t>Jitka</t>
  </si>
  <si>
    <t>Mahelová</t>
  </si>
  <si>
    <t>Atletic Třebíč</t>
  </si>
  <si>
    <t>Třebíč</t>
  </si>
  <si>
    <t>Jaroslav</t>
  </si>
  <si>
    <t>Dušil</t>
  </si>
  <si>
    <t>Běžecký klub Brno</t>
  </si>
  <si>
    <t>Brno</t>
  </si>
  <si>
    <t>Petr</t>
  </si>
  <si>
    <t>Novotný</t>
  </si>
  <si>
    <t>Kuřim</t>
  </si>
  <si>
    <t>Marie</t>
  </si>
  <si>
    <t>Tesařová</t>
  </si>
  <si>
    <t>Křižanov</t>
  </si>
  <si>
    <t>Libor</t>
  </si>
  <si>
    <t>Konečný</t>
  </si>
  <si>
    <t>Šárka</t>
  </si>
  <si>
    <t>Dýrová Macháčková</t>
  </si>
  <si>
    <t>AK Olymp Brno</t>
  </si>
  <si>
    <t>Daniel</t>
  </si>
  <si>
    <t>Orálek</t>
  </si>
  <si>
    <t>Bohumil</t>
  </si>
  <si>
    <t>Mareš</t>
  </si>
  <si>
    <t>LEAR Brno</t>
  </si>
  <si>
    <t>Popůvky</t>
  </si>
  <si>
    <t>Tomáš</t>
  </si>
  <si>
    <t>Hrdina</t>
  </si>
  <si>
    <t>Moravský Krumlov</t>
  </si>
  <si>
    <t>Kropáček</t>
  </si>
  <si>
    <t>Ivana</t>
  </si>
  <si>
    <t>Martincová</t>
  </si>
  <si>
    <t>AC Moravská Slávia Brno</t>
  </si>
  <si>
    <t>Ukrajinská 3,62500 Brno-Bohunice</t>
  </si>
  <si>
    <t>Alfons</t>
  </si>
  <si>
    <t>Vytisk</t>
  </si>
  <si>
    <t>MKS Ostrava</t>
  </si>
  <si>
    <t>R.Prchaly 4479/26 Ostrava-Poruba</t>
  </si>
  <si>
    <t>Jiří</t>
  </si>
  <si>
    <t>Rerych</t>
  </si>
  <si>
    <t>Koutský</t>
  </si>
  <si>
    <t>Ledová stěna Vír</t>
  </si>
  <si>
    <t>Roman</t>
  </si>
  <si>
    <t>Petrů</t>
  </si>
  <si>
    <t>Drnovice</t>
  </si>
  <si>
    <t>Vladimír</t>
  </si>
  <si>
    <t>Češner</t>
  </si>
  <si>
    <t>Odolená Voda</t>
  </si>
  <si>
    <t>Josef</t>
  </si>
  <si>
    <t>Weis</t>
  </si>
  <si>
    <t>Elite Sport Boskovice</t>
  </si>
  <si>
    <t>Olešnice</t>
  </si>
  <si>
    <t>Ivo</t>
  </si>
  <si>
    <t>Šorf</t>
  </si>
  <si>
    <t>Bystřice nad Pernštejnem</t>
  </si>
  <si>
    <t>Srnec</t>
  </si>
  <si>
    <t>Krátký</t>
  </si>
  <si>
    <t>Anna</t>
  </si>
  <si>
    <t>Krátká</t>
  </si>
  <si>
    <t>Martin</t>
  </si>
  <si>
    <t>Running With Those That Can't</t>
  </si>
  <si>
    <t>Praha</t>
  </si>
  <si>
    <t>Šedová</t>
  </si>
  <si>
    <t>Věra</t>
  </si>
  <si>
    <t>Němec</t>
  </si>
  <si>
    <t>Blansko</t>
  </si>
  <si>
    <t>Sojková</t>
  </si>
  <si>
    <t>Natálie</t>
  </si>
  <si>
    <t>Alman</t>
  </si>
  <si>
    <t>Dušan</t>
  </si>
  <si>
    <t>Babice n S</t>
  </si>
  <si>
    <t>Barták</t>
  </si>
  <si>
    <t>Ronald</t>
  </si>
  <si>
    <t>Barvíř</t>
  </si>
  <si>
    <t>R.I.P. Brno</t>
  </si>
  <si>
    <t>Ježkova 7, Brno</t>
  </si>
  <si>
    <t>Brabenec</t>
  </si>
  <si>
    <t>Miroslav</t>
  </si>
  <si>
    <t>Žďár nad Sáz.</t>
  </si>
  <si>
    <t>Aleš</t>
  </si>
  <si>
    <t>Holý</t>
  </si>
  <si>
    <t>Hýbl</t>
  </si>
  <si>
    <t>Hrušovany u Brna</t>
  </si>
  <si>
    <t>Chramosta</t>
  </si>
  <si>
    <t>Děčín</t>
  </si>
  <si>
    <t>Kocur</t>
  </si>
  <si>
    <t>VHS Brno</t>
  </si>
  <si>
    <t>Kohoutek</t>
  </si>
  <si>
    <t>Jaromír</t>
  </si>
  <si>
    <t>Kohut</t>
  </si>
  <si>
    <t>Jan</t>
  </si>
  <si>
    <t>Lažánky 55, Blansko</t>
  </si>
  <si>
    <t>Komárková</t>
  </si>
  <si>
    <t>Zdeňka</t>
  </si>
  <si>
    <t>SDH Bolešín</t>
  </si>
  <si>
    <t>Olešnice na Mor.</t>
  </si>
  <si>
    <t>Kopečný</t>
  </si>
  <si>
    <t>Tovačovského 40, Prostějov</t>
  </si>
  <si>
    <t>Kupidlovský</t>
  </si>
  <si>
    <t>Mička</t>
  </si>
  <si>
    <t>Michal</t>
  </si>
  <si>
    <t>Misař</t>
  </si>
  <si>
    <t>Ondřej</t>
  </si>
  <si>
    <t>Srbská 49, Brno</t>
  </si>
  <si>
    <t>Nekuža</t>
  </si>
  <si>
    <t>Runners Zbýšov</t>
  </si>
  <si>
    <t>Podmelová</t>
  </si>
  <si>
    <t>Vilma</t>
  </si>
  <si>
    <t>Řezníček</t>
  </si>
  <si>
    <t>Suchý</t>
  </si>
  <si>
    <t>Karel</t>
  </si>
  <si>
    <t>Smetanova 244, 67571 Náměšť nad Osl.</t>
  </si>
  <si>
    <t>Šádek</t>
  </si>
  <si>
    <t>Lomnice nad Popelkou</t>
  </si>
  <si>
    <t>Šperka</t>
  </si>
  <si>
    <t>Oldřich</t>
  </si>
  <si>
    <t>Jedovnice</t>
  </si>
  <si>
    <t>Miroslava</t>
  </si>
  <si>
    <t>Bory</t>
  </si>
  <si>
    <t>Vágner</t>
  </si>
  <si>
    <t>Vojtěch</t>
  </si>
  <si>
    <t>B. Němcové 25, Brno</t>
  </si>
  <si>
    <t>Zejda</t>
  </si>
  <si>
    <t>SKP Hvězda Pardubice</t>
  </si>
  <si>
    <t>Babice nad Svitavou</t>
  </si>
  <si>
    <t>SK Tri Cyklochlubna</t>
  </si>
  <si>
    <t>JABOJA Team Děčín</t>
  </si>
  <si>
    <t>watter and snow ski club Brno</t>
  </si>
  <si>
    <t>Elite Sport Team Blansko</t>
  </si>
  <si>
    <t>Essens Popůvky</t>
  </si>
  <si>
    <t>Praha Stodůlky</t>
  </si>
  <si>
    <t>adidas Boost Team/AC Moravská Slávia Brno</t>
  </si>
  <si>
    <t>ABND Racing Team Bystřice nad Pernštejnem</t>
  </si>
  <si>
    <t>Kaplice</t>
  </si>
  <si>
    <t>Pešáková</t>
  </si>
  <si>
    <t>Mirka</t>
  </si>
  <si>
    <t>AC Racers Tetčice</t>
  </si>
  <si>
    <t>Tonarová</t>
  </si>
  <si>
    <t>Kratochvíl</t>
  </si>
  <si>
    <t>SDH Hluboké</t>
  </si>
  <si>
    <t>Kabrda</t>
  </si>
  <si>
    <t>TJ Nové Město na Moravě</t>
  </si>
  <si>
    <t>Křenková</t>
  </si>
  <si>
    <t>Kateřina</t>
  </si>
  <si>
    <t>Karolína</t>
  </si>
  <si>
    <t>Přeštice</t>
  </si>
  <si>
    <t>Železná</t>
  </si>
  <si>
    <t>Lada</t>
  </si>
  <si>
    <t>Forýtek</t>
  </si>
  <si>
    <t>Forýtková</t>
  </si>
  <si>
    <t>Žaneta</t>
  </si>
  <si>
    <t>Bolek</t>
  </si>
  <si>
    <t>Rostislav</t>
  </si>
  <si>
    <t>Insportline Ostrava</t>
  </si>
  <si>
    <t>Sláma</t>
  </si>
  <si>
    <t>Adolf</t>
  </si>
  <si>
    <t>Adslama@seznam.cz</t>
  </si>
  <si>
    <t>Provazník</t>
  </si>
  <si>
    <t>Milan</t>
  </si>
  <si>
    <t>Atletika Polička</t>
  </si>
  <si>
    <t>m.provaznik@email.cz</t>
  </si>
  <si>
    <t>Kryštof</t>
  </si>
  <si>
    <t>Jiskra Vír</t>
  </si>
  <si>
    <t>o.krystof@seznam.cz</t>
  </si>
  <si>
    <t>Kubík</t>
  </si>
  <si>
    <t>mika-k@seznam.cz</t>
  </si>
  <si>
    <t>Dvořáček</t>
  </si>
  <si>
    <t>Elite sport team</t>
  </si>
  <si>
    <t>dvorjiri@centrum.cz</t>
  </si>
  <si>
    <t>Brázda</t>
  </si>
  <si>
    <t>Richard</t>
  </si>
  <si>
    <t>AC NOTARBRAZDA.CZ</t>
  </si>
  <si>
    <t>brazda@notarbrazda.cz</t>
  </si>
  <si>
    <t>Dubský</t>
  </si>
  <si>
    <t>Přibyslav</t>
  </si>
  <si>
    <t>dubsky.roman@seznam.cz</t>
  </si>
  <si>
    <t>Příhoda</t>
  </si>
  <si>
    <t>Ždánice</t>
  </si>
  <si>
    <t>honza.prihoda@seznam.cz</t>
  </si>
  <si>
    <t>Židlochovice</t>
  </si>
  <si>
    <t>Šimunek</t>
  </si>
  <si>
    <t>Botanka running, Modřice</t>
  </si>
  <si>
    <t>simunek@servisdmychadel.cz</t>
  </si>
  <si>
    <t>Dvořák</t>
  </si>
  <si>
    <t>vdvorak3@nbox.cz</t>
  </si>
  <si>
    <t>Nováček</t>
  </si>
  <si>
    <t>Zbýšov</t>
  </si>
  <si>
    <t>Šacl</t>
  </si>
  <si>
    <t>Marek</t>
  </si>
  <si>
    <t>Dolní Rožínka</t>
  </si>
  <si>
    <t>Vondruška</t>
  </si>
  <si>
    <t>Rokosová</t>
  </si>
  <si>
    <t>Polička</t>
  </si>
  <si>
    <t>Ožana</t>
  </si>
  <si>
    <t>Václav</t>
  </si>
  <si>
    <t>Báňa</t>
  </si>
  <si>
    <t>Jabloňov</t>
  </si>
  <si>
    <t>Hlavsa</t>
  </si>
  <si>
    <t>Adamov</t>
  </si>
  <si>
    <t>Kalich</t>
  </si>
  <si>
    <t>Radim</t>
  </si>
  <si>
    <t>Odranec</t>
  </si>
  <si>
    <t>Prokop</t>
  </si>
  <si>
    <t>Čau, Brno</t>
  </si>
  <si>
    <t>Ammer</t>
  </si>
  <si>
    <t>Matyáš</t>
  </si>
  <si>
    <t>AC Čáslav</t>
  </si>
  <si>
    <t>Janů</t>
  </si>
  <si>
    <t>Hvězda Pardubice</t>
  </si>
  <si>
    <t>Hančl</t>
  </si>
  <si>
    <t>Tišnov</t>
  </si>
  <si>
    <t>Benc</t>
  </si>
  <si>
    <t>Pivonice</t>
  </si>
  <si>
    <t>Zourek</t>
  </si>
  <si>
    <t>Bedřichovice</t>
  </si>
  <si>
    <t>Daněk</t>
  </si>
  <si>
    <t>Horizont kola Novák Blansko</t>
  </si>
  <si>
    <t>Jeneš</t>
  </si>
  <si>
    <t>Kamil</t>
  </si>
  <si>
    <t>3KJRUN</t>
  </si>
  <si>
    <t>Coural</t>
  </si>
  <si>
    <t>Soldánová</t>
  </si>
  <si>
    <t>Jana</t>
  </si>
  <si>
    <t>Kluj</t>
  </si>
  <si>
    <t xml:space="preserve">Jiří </t>
  </si>
  <si>
    <t>Nikolyv</t>
  </si>
  <si>
    <t>Horní Rožínka</t>
  </si>
  <si>
    <t>Starý</t>
  </si>
  <si>
    <t>Nové Město na Moravě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</si>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</sst>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>
  <numFmts count="3">
    <numFmt numFmtId="164" formatCode="000\ 00"/>
    <numFmt numFmtId="165" formatCode="h:mm:ss;@"/>
    <numFmt numFmtId="166" formatCode="[$-405]d\.\ mmmm\ yyyy;@"/>
  </numFmts>
  <fonts count="37">
    <font>
      <sz val="10"/>
      <name val="Arial"/>
      <charset val="238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55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b/>
      <sz val="7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3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32"/>
      <name val="Comic Sans MS"/>
      <family val="4"/>
      <charset val="238"/>
    </font>
    <font>
      <b/>
      <sz val="24"/>
      <name val="Comic Sans MS"/>
      <family val="4"/>
      <charset val="238"/>
    </font>
    <font>
      <b/>
      <sz val="28"/>
      <name val="Comic Sans MS"/>
      <family val="4"/>
      <charset val="238"/>
    </font>
    <font>
      <b/>
      <sz val="16"/>
      <color rgb="FF1DC4FF"/>
      <name val="Comic Sans MS"/>
      <family val="4"/>
      <charset val="238"/>
    </font>
    <font>
      <b/>
      <sz val="16"/>
      <name val="Comic Sans MS"/>
      <family val="4"/>
      <charset val="238"/>
    </font>
    <font>
      <b/>
      <sz val="16"/>
      <color rgb="FF00CCFF"/>
      <name val="Comic Sans MS"/>
      <family val="4"/>
      <charset val="238"/>
    </font>
    <font>
      <u/>
      <sz val="10"/>
      <color theme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gradientFill type="path" left="0.5" right="0.5" top="0.5" bottom="0.5">
        <stop position="0">
          <color rgb="FFFFFF00"/>
        </stop>
        <stop position="1">
          <color rgb="FF92D050"/>
        </stop>
      </gradient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0" fillId="2" borderId="0" xfId="0" applyFill="1" applyProtection="1"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164" fontId="2" fillId="3" borderId="6" xfId="0" applyNumberFormat="1" applyFont="1" applyFill="1" applyBorder="1" applyAlignment="1" applyProtection="1">
      <alignment horizontal="center" vertical="distributed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12" fillId="3" borderId="18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10" fillId="3" borderId="31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7" fillId="0" borderId="0" xfId="1" applyProtection="1">
      <protection hidden="1"/>
    </xf>
    <xf numFmtId="0" fontId="7" fillId="0" borderId="0" xfId="1" applyAlignment="1" applyProtection="1">
      <alignment horizontal="center"/>
      <protection hidden="1"/>
    </xf>
    <xf numFmtId="0" fontId="7" fillId="0" borderId="0" xfId="1" applyFill="1" applyBorder="1" applyAlignment="1" applyProtection="1">
      <alignment horizontal="center"/>
      <protection hidden="1"/>
    </xf>
    <xf numFmtId="0" fontId="7" fillId="0" borderId="0" xfId="1" applyFill="1" applyBorder="1" applyProtection="1"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3" fillId="0" borderId="5" xfId="1" applyNumberFormat="1" applyFont="1" applyFill="1" applyBorder="1" applyAlignment="1" applyProtection="1">
      <alignment horizontal="left"/>
      <protection hidden="1"/>
    </xf>
    <xf numFmtId="0" fontId="3" fillId="0" borderId="5" xfId="1" applyNumberFormat="1" applyFont="1" applyFill="1" applyBorder="1" applyProtection="1">
      <protection hidden="1"/>
    </xf>
    <xf numFmtId="0" fontId="3" fillId="0" borderId="5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left"/>
      <protection hidden="1"/>
    </xf>
    <xf numFmtId="0" fontId="3" fillId="0" borderId="1" xfId="1" applyNumberFormat="1" applyFont="1" applyFill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/>
      <protection hidden="1"/>
    </xf>
    <xf numFmtId="0" fontId="7" fillId="0" borderId="0" xfId="1" applyBorder="1" applyProtection="1">
      <protection hidden="1"/>
    </xf>
    <xf numFmtId="0" fontId="7" fillId="0" borderId="0" xfId="1" applyFill="1" applyProtection="1">
      <protection hidden="1"/>
    </xf>
    <xf numFmtId="0" fontId="4" fillId="0" borderId="0" xfId="1" applyFont="1" applyProtection="1">
      <protection hidden="1"/>
    </xf>
    <xf numFmtId="0" fontId="3" fillId="0" borderId="20" xfId="1" applyNumberFormat="1" applyFont="1" applyFill="1" applyBorder="1" applyAlignment="1" applyProtection="1">
      <alignment horizontal="left"/>
      <protection hidden="1"/>
    </xf>
    <xf numFmtId="0" fontId="3" fillId="0" borderId="20" xfId="1" applyNumberFormat="1" applyFont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6" xfId="1" applyFont="1" applyFill="1" applyBorder="1" applyAlignment="1" applyProtection="1">
      <alignment horizontal="center" vertical="distributed"/>
      <protection hidden="1"/>
    </xf>
    <xf numFmtId="0" fontId="4" fillId="3" borderId="32" xfId="1" applyFont="1" applyFill="1" applyBorder="1" applyAlignment="1" applyProtection="1">
      <alignment horizontal="center" vertical="center"/>
      <protection hidden="1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5" borderId="0" xfId="0" applyFill="1" applyProtection="1"/>
    <xf numFmtId="0" fontId="0" fillId="0" borderId="0" xfId="0" applyProtection="1"/>
    <xf numFmtId="0" fontId="2" fillId="3" borderId="26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distributed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5" borderId="0" xfId="0" applyFill="1" applyBorder="1" applyProtection="1"/>
    <xf numFmtId="0" fontId="0" fillId="0" borderId="4" xfId="0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1" fillId="5" borderId="0" xfId="0" applyFont="1" applyFill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3" borderId="19" xfId="0" applyFont="1" applyFill="1" applyBorder="1" applyAlignment="1" applyProtection="1">
      <alignment horizontal="center" vertical="distributed"/>
    </xf>
    <xf numFmtId="0" fontId="2" fillId="3" borderId="20" xfId="0" applyFont="1" applyFill="1" applyBorder="1" applyAlignment="1" applyProtection="1">
      <alignment horizontal="center" vertical="distributed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30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9" fillId="6" borderId="31" xfId="0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/>
    </xf>
    <xf numFmtId="1" fontId="3" fillId="0" borderId="7" xfId="0" applyNumberFormat="1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0" fontId="0" fillId="5" borderId="0" xfId="0" applyFill="1" applyAlignment="1" applyProtection="1">
      <alignment wrapText="1"/>
    </xf>
    <xf numFmtId="165" fontId="3" fillId="0" borderId="50" xfId="0" applyNumberFormat="1" applyFont="1" applyFill="1" applyBorder="1" applyAlignment="1">
      <alignment horizontal="center"/>
    </xf>
    <xf numFmtId="165" fontId="3" fillId="0" borderId="51" xfId="0" applyNumberFormat="1" applyFont="1" applyFill="1" applyBorder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65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3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hidden="1"/>
    </xf>
    <xf numFmtId="0" fontId="3" fillId="0" borderId="39" xfId="0" applyFont="1" applyFill="1" applyBorder="1" applyAlignment="1" applyProtection="1">
      <alignment horizontal="right"/>
    </xf>
    <xf numFmtId="0" fontId="3" fillId="0" borderId="40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right"/>
    </xf>
    <xf numFmtId="0" fontId="3" fillId="0" borderId="42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right"/>
    </xf>
    <xf numFmtId="0" fontId="3" fillId="0" borderId="44" xfId="0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  <protection locked="0"/>
    </xf>
    <xf numFmtId="165" fontId="3" fillId="0" borderId="5" xfId="0" applyNumberFormat="1" applyFont="1" applyFill="1" applyBorder="1" applyAlignment="1" applyProtection="1">
      <alignment horizontal="center"/>
      <protection locked="0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hidden="1"/>
    </xf>
    <xf numFmtId="21" fontId="0" fillId="0" borderId="7" xfId="0" applyNumberFormat="1" applyBorder="1"/>
    <xf numFmtId="0" fontId="0" fillId="0" borderId="9" xfId="0" applyBorder="1" applyAlignment="1">
      <alignment horizontal="center" vertical="center"/>
    </xf>
    <xf numFmtId="21" fontId="10" fillId="0" borderId="7" xfId="0" applyNumberFormat="1" applyFont="1" applyBorder="1" applyAlignment="1">
      <alignment horizontal="center" vertical="center"/>
    </xf>
    <xf numFmtId="0" fontId="7" fillId="0" borderId="0" xfId="1" applyProtection="1"/>
    <xf numFmtId="0" fontId="4" fillId="3" borderId="32" xfId="1" applyFont="1" applyFill="1" applyBorder="1" applyAlignment="1" applyProtection="1">
      <alignment horizontal="center" vertical="center"/>
    </xf>
    <xf numFmtId="0" fontId="2" fillId="3" borderId="6" xfId="1" applyFont="1" applyFill="1" applyBorder="1" applyAlignment="1" applyProtection="1">
      <alignment horizontal="center" vertical="distributed"/>
    </xf>
    <xf numFmtId="0" fontId="2" fillId="3" borderId="6" xfId="1" applyFont="1" applyFill="1" applyBorder="1" applyAlignment="1" applyProtection="1">
      <alignment horizontal="center" vertical="center"/>
    </xf>
    <xf numFmtId="0" fontId="2" fillId="3" borderId="15" xfId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/>
    </xf>
    <xf numFmtId="0" fontId="3" fillId="0" borderId="7" xfId="0" applyFont="1" applyFill="1" applyBorder="1" applyProtection="1"/>
    <xf numFmtId="0" fontId="3" fillId="0" borderId="20" xfId="1" applyNumberFormat="1" applyFont="1" applyFill="1" applyBorder="1" applyAlignment="1" applyProtection="1">
      <alignment horizontal="center"/>
    </xf>
    <xf numFmtId="0" fontId="3" fillId="0" borderId="20" xfId="1" applyNumberFormat="1" applyFont="1" applyFill="1" applyBorder="1" applyProtection="1"/>
    <xf numFmtId="0" fontId="3" fillId="0" borderId="20" xfId="1" applyNumberFormat="1" applyFont="1" applyFill="1" applyBorder="1" applyAlignment="1" applyProtection="1">
      <alignment horizontal="left"/>
    </xf>
    <xf numFmtId="0" fontId="7" fillId="0" borderId="0" xfId="1" applyFill="1" applyProtection="1"/>
    <xf numFmtId="0" fontId="3" fillId="0" borderId="1" xfId="1" applyNumberFormat="1" applyFont="1" applyFill="1" applyBorder="1" applyProtection="1"/>
    <xf numFmtId="0" fontId="3" fillId="0" borderId="1" xfId="1" applyNumberFormat="1" applyFont="1" applyFill="1" applyBorder="1" applyAlignment="1" applyProtection="1">
      <alignment horizontal="left"/>
    </xf>
    <xf numFmtId="0" fontId="3" fillId="0" borderId="5" xfId="1" applyNumberFormat="1" applyFont="1" applyFill="1" applyBorder="1" applyProtection="1"/>
    <xf numFmtId="0" fontId="3" fillId="0" borderId="5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center"/>
    </xf>
    <xf numFmtId="0" fontId="7" fillId="0" borderId="0" xfId="1" applyFill="1" applyBorder="1" applyProtection="1"/>
    <xf numFmtId="0" fontId="7" fillId="0" borderId="0" xfId="1" applyBorder="1" applyProtection="1"/>
    <xf numFmtId="0" fontId="7" fillId="0" borderId="0" xfId="1" applyFill="1" applyBorder="1" applyAlignment="1" applyProtection="1">
      <alignment horizontal="center"/>
    </xf>
    <xf numFmtId="0" fontId="4" fillId="0" borderId="0" xfId="1" applyFont="1" applyProtection="1"/>
    <xf numFmtId="0" fontId="7" fillId="0" borderId="0" xfId="1" applyAlignment="1" applyProtection="1">
      <alignment horizontal="center"/>
    </xf>
    <xf numFmtId="0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20" xfId="1" applyNumberFormat="1" applyFont="1" applyFill="1" applyBorder="1" applyAlignment="1" applyProtection="1">
      <alignment horizontal="center"/>
      <protection locked="0"/>
    </xf>
    <xf numFmtId="0" fontId="3" fillId="0" borderId="5" xfId="1" applyNumberFormat="1" applyFont="1" applyFill="1" applyBorder="1" applyAlignment="1" applyProtection="1">
      <alignment horizontal="center"/>
      <protection locked="0"/>
    </xf>
    <xf numFmtId="165" fontId="3" fillId="0" borderId="50" xfId="0" applyNumberFormat="1" applyFont="1" applyFill="1" applyBorder="1" applyAlignment="1" applyProtection="1">
      <alignment horizontal="center"/>
      <protection locked="0"/>
    </xf>
    <xf numFmtId="165" fontId="3" fillId="0" borderId="51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165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166" fontId="6" fillId="0" borderId="0" xfId="0" applyNumberFormat="1" applyFont="1" applyBorder="1" applyAlignment="1" applyProtection="1">
      <alignment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16" fillId="0" borderId="16" xfId="0" applyFont="1" applyBorder="1" applyAlignment="1" applyProtection="1">
      <alignment vertical="center"/>
      <protection hidden="1"/>
    </xf>
    <xf numFmtId="0" fontId="16" fillId="0" borderId="17" xfId="0" applyFont="1" applyBorder="1" applyAlignment="1" applyProtection="1">
      <alignment vertical="center"/>
      <protection hidden="1"/>
    </xf>
    <xf numFmtId="0" fontId="7" fillId="0" borderId="0" xfId="2"/>
    <xf numFmtId="165" fontId="33" fillId="0" borderId="0" xfId="2" applyNumberFormat="1" applyFont="1" applyAlignment="1">
      <alignment vertical="center"/>
    </xf>
    <xf numFmtId="0" fontId="7" fillId="5" borderId="0" xfId="2" applyFill="1" applyProtection="1"/>
    <xf numFmtId="0" fontId="7" fillId="0" borderId="0" xfId="2" applyProtection="1"/>
    <xf numFmtId="0" fontId="2" fillId="3" borderId="19" xfId="2" applyFont="1" applyFill="1" applyBorder="1" applyAlignment="1" applyProtection="1">
      <alignment horizontal="center" vertical="distributed"/>
    </xf>
    <xf numFmtId="0" fontId="2" fillId="3" borderId="20" xfId="2" applyFont="1" applyFill="1" applyBorder="1" applyAlignment="1" applyProtection="1">
      <alignment horizontal="center" vertical="distributed"/>
    </xf>
    <xf numFmtId="0" fontId="2" fillId="3" borderId="20" xfId="2" applyFont="1" applyFill="1" applyBorder="1" applyAlignment="1" applyProtection="1">
      <alignment horizontal="center" vertical="center"/>
    </xf>
    <xf numFmtId="0" fontId="2" fillId="3" borderId="21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1" xfId="2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165" fontId="3" fillId="0" borderId="12" xfId="2" applyNumberFormat="1" applyFont="1" applyFill="1" applyBorder="1" applyAlignment="1" applyProtection="1">
      <alignment horizontal="center" vertical="center"/>
      <protection locked="0"/>
    </xf>
    <xf numFmtId="0" fontId="7" fillId="5" borderId="0" xfId="2" applyFill="1" applyAlignment="1" applyProtection="1">
      <alignment vertical="center"/>
    </xf>
    <xf numFmtId="0" fontId="7" fillId="0" borderId="0" xfId="2" applyAlignment="1" applyProtection="1">
      <alignment vertical="center"/>
    </xf>
    <xf numFmtId="0" fontId="7" fillId="5" borderId="0" xfId="2" applyFill="1" applyAlignment="1" applyProtection="1">
      <alignment wrapText="1"/>
    </xf>
    <xf numFmtId="1" fontId="7" fillId="0" borderId="11" xfId="2" applyNumberFormat="1" applyBorder="1" applyAlignment="1" applyProtection="1">
      <alignment horizontal="center" vertical="center"/>
    </xf>
    <xf numFmtId="0" fontId="7" fillId="5" borderId="0" xfId="2" applyFill="1" applyAlignment="1" applyProtection="1">
      <alignment horizontal="center"/>
    </xf>
    <xf numFmtId="0" fontId="7" fillId="0" borderId="0" xfId="2" applyAlignment="1" applyProtection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hidden="1"/>
    </xf>
    <xf numFmtId="0" fontId="3" fillId="0" borderId="53" xfId="0" applyFont="1" applyFill="1" applyBorder="1" applyProtection="1"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7" fillId="0" borderId="53" xfId="0" applyFont="1" applyFill="1" applyBorder="1" applyAlignment="1" applyProtection="1">
      <alignment horizontal="center"/>
      <protection locked="0"/>
    </xf>
    <xf numFmtId="0" fontId="0" fillId="0" borderId="53" xfId="0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hidden="1"/>
    </xf>
    <xf numFmtId="0" fontId="36" fillId="0" borderId="7" xfId="3" applyFill="1" applyBorder="1" applyAlignment="1" applyProtection="1">
      <alignment horizontal="center"/>
      <protection locked="0"/>
    </xf>
    <xf numFmtId="0" fontId="36" fillId="0" borderId="3" xfId="3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35" xfId="0" applyFont="1" applyFill="1" applyBorder="1" applyAlignment="1" applyProtection="1">
      <alignment horizontal="center"/>
      <protection hidden="1"/>
    </xf>
    <xf numFmtId="0" fontId="14" fillId="3" borderId="10" xfId="0" applyFont="1" applyFill="1" applyBorder="1" applyAlignment="1" applyProtection="1">
      <alignment horizontal="center"/>
      <protection hidden="1"/>
    </xf>
    <xf numFmtId="0" fontId="9" fillId="0" borderId="32" xfId="0" applyFont="1" applyFill="1" applyBorder="1" applyAlignment="1" applyProtection="1">
      <alignment horizontal="center" vertical="distributed"/>
      <protection hidden="1"/>
    </xf>
    <xf numFmtId="0" fontId="9" fillId="0" borderId="33" xfId="0" applyFont="1" applyFill="1" applyBorder="1" applyAlignment="1" applyProtection="1">
      <alignment horizontal="center" vertical="distributed"/>
      <protection hidden="1"/>
    </xf>
    <xf numFmtId="0" fontId="9" fillId="0" borderId="34" xfId="0" applyFont="1" applyFill="1" applyBorder="1" applyAlignment="1" applyProtection="1">
      <alignment horizontal="center" vertical="distributed"/>
      <protection hidden="1"/>
    </xf>
    <xf numFmtId="0" fontId="20" fillId="9" borderId="45" xfId="0" applyFont="1" applyFill="1" applyBorder="1" applyAlignment="1" applyProtection="1">
      <alignment horizontal="center" vertical="center"/>
    </xf>
    <xf numFmtId="0" fontId="20" fillId="9" borderId="46" xfId="0" applyFont="1" applyFill="1" applyBorder="1" applyAlignment="1" applyProtection="1">
      <alignment horizontal="center" vertical="center"/>
    </xf>
    <xf numFmtId="0" fontId="20" fillId="9" borderId="47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166" fontId="6" fillId="0" borderId="24" xfId="0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</xf>
    <xf numFmtId="166" fontId="6" fillId="0" borderId="25" xfId="0" applyNumberFormat="1" applyFont="1" applyFill="1" applyBorder="1" applyAlignment="1" applyProtection="1">
      <alignment horizontal="center" vertical="center"/>
    </xf>
    <xf numFmtId="0" fontId="18" fillId="7" borderId="36" xfId="0" applyFont="1" applyFill="1" applyBorder="1" applyAlignment="1" applyProtection="1">
      <alignment horizontal="center" vertical="center" wrapText="1"/>
    </xf>
    <xf numFmtId="0" fontId="18" fillId="7" borderId="38" xfId="0" applyFont="1" applyFill="1" applyBorder="1" applyAlignment="1" applyProtection="1">
      <alignment horizontal="center" vertical="center" wrapText="1"/>
    </xf>
    <xf numFmtId="0" fontId="18" fillId="7" borderId="22" xfId="0" applyFont="1" applyFill="1" applyBorder="1" applyAlignment="1" applyProtection="1">
      <alignment horizontal="center" vertical="center" wrapText="1"/>
    </xf>
    <xf numFmtId="0" fontId="18" fillId="7" borderId="17" xfId="0" applyFont="1" applyFill="1" applyBorder="1" applyAlignment="1" applyProtection="1">
      <alignment horizontal="center" vertical="center" wrapText="1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38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166" fontId="15" fillId="0" borderId="24" xfId="0" applyNumberFormat="1" applyFont="1" applyFill="1" applyBorder="1" applyAlignment="1" applyProtection="1">
      <alignment horizontal="center" vertical="center"/>
    </xf>
    <xf numFmtId="166" fontId="15" fillId="0" borderId="0" xfId="0" applyNumberFormat="1" applyFont="1" applyFill="1" applyBorder="1" applyAlignment="1" applyProtection="1">
      <alignment horizontal="center" vertical="center"/>
    </xf>
    <xf numFmtId="166" fontId="15" fillId="0" borderId="25" xfId="0" applyNumberFormat="1" applyFont="1" applyFill="1" applyBorder="1" applyAlignment="1" applyProtection="1">
      <alignment horizontal="center" vertical="center"/>
    </xf>
    <xf numFmtId="0" fontId="7" fillId="8" borderId="36" xfId="0" applyFont="1" applyFill="1" applyBorder="1" applyAlignment="1" applyProtection="1">
      <alignment horizontal="left" vertical="top" wrapText="1"/>
    </xf>
    <xf numFmtId="0" fontId="0" fillId="8" borderId="37" xfId="0" applyFill="1" applyBorder="1" applyAlignment="1" applyProtection="1">
      <alignment horizontal="left" vertical="top" wrapText="1"/>
    </xf>
    <xf numFmtId="0" fontId="0" fillId="8" borderId="38" xfId="0" applyFill="1" applyBorder="1" applyAlignment="1" applyProtection="1">
      <alignment horizontal="left" vertical="top" wrapText="1"/>
    </xf>
    <xf numFmtId="0" fontId="0" fillId="8" borderId="24" xfId="0" applyFill="1" applyBorder="1" applyAlignment="1" applyProtection="1">
      <alignment horizontal="left" vertical="top" wrapText="1"/>
    </xf>
    <xf numFmtId="0" fontId="0" fillId="8" borderId="0" xfId="0" applyFill="1" applyBorder="1" applyAlignment="1" applyProtection="1">
      <alignment horizontal="left" vertical="top" wrapText="1"/>
    </xf>
    <xf numFmtId="0" fontId="0" fillId="8" borderId="25" xfId="0" applyFill="1" applyBorder="1" applyAlignment="1" applyProtection="1">
      <alignment horizontal="left" vertical="top" wrapText="1"/>
    </xf>
    <xf numFmtId="0" fontId="0" fillId="8" borderId="22" xfId="0" applyFill="1" applyBorder="1" applyAlignment="1" applyProtection="1">
      <alignment horizontal="left" vertical="top" wrapText="1"/>
    </xf>
    <xf numFmtId="0" fontId="0" fillId="8" borderId="16" xfId="0" applyFill="1" applyBorder="1" applyAlignment="1" applyProtection="1">
      <alignment horizontal="left" vertical="top" wrapText="1"/>
    </xf>
    <xf numFmtId="0" fontId="0" fillId="8" borderId="17" xfId="0" applyFill="1" applyBorder="1" applyAlignment="1" applyProtection="1">
      <alignment horizontal="left" vertical="top" wrapText="1"/>
    </xf>
    <xf numFmtId="0" fontId="8" fillId="0" borderId="26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3" fillId="0" borderId="48" xfId="1" applyNumberFormat="1" applyFont="1" applyFill="1" applyBorder="1" applyAlignment="1" applyProtection="1">
      <alignment horizontal="center" vertical="center"/>
    </xf>
    <xf numFmtId="0" fontId="3" fillId="0" borderId="49" xfId="1" applyNumberFormat="1" applyFont="1" applyFill="1" applyBorder="1" applyAlignment="1" applyProtection="1">
      <alignment horizontal="center" vertical="center"/>
    </xf>
    <xf numFmtId="165" fontId="17" fillId="0" borderId="23" xfId="1" applyNumberFormat="1" applyFont="1" applyBorder="1" applyAlignment="1" applyProtection="1">
      <alignment horizontal="center" vertical="center"/>
    </xf>
    <xf numFmtId="165" fontId="17" fillId="0" borderId="21" xfId="1" applyNumberFormat="1" applyFont="1" applyBorder="1" applyAlignment="1" applyProtection="1">
      <alignment horizontal="center" vertical="center"/>
    </xf>
    <xf numFmtId="165" fontId="17" fillId="0" borderId="28" xfId="1" applyNumberFormat="1" applyFont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/>
    </xf>
    <xf numFmtId="0" fontId="9" fillId="0" borderId="37" xfId="1" applyFont="1" applyFill="1" applyBorder="1" applyAlignment="1" applyProtection="1">
      <alignment horizontal="center"/>
    </xf>
    <xf numFmtId="0" fontId="9" fillId="0" borderId="38" xfId="1" applyFont="1" applyFill="1" applyBorder="1" applyAlignment="1" applyProtection="1">
      <alignment horizontal="center"/>
    </xf>
    <xf numFmtId="0" fontId="15" fillId="0" borderId="22" xfId="1" applyFont="1" applyFill="1" applyBorder="1" applyAlignment="1" applyProtection="1">
      <alignment horizontal="center"/>
    </xf>
    <xf numFmtId="0" fontId="15" fillId="0" borderId="16" xfId="1" applyFont="1" applyFill="1" applyBorder="1" applyAlignment="1" applyProtection="1">
      <alignment horizontal="center"/>
    </xf>
    <xf numFmtId="0" fontId="15" fillId="0" borderId="17" xfId="1" applyFont="1" applyFill="1" applyBorder="1" applyAlignment="1" applyProtection="1">
      <alignment horizontal="center"/>
    </xf>
    <xf numFmtId="0" fontId="3" fillId="0" borderId="27" xfId="1" applyNumberFormat="1" applyFont="1" applyFill="1" applyBorder="1" applyAlignment="1" applyProtection="1">
      <alignment horizontal="center" vertical="center"/>
    </xf>
    <xf numFmtId="0" fontId="3" fillId="0" borderId="20" xfId="1" applyNumberFormat="1" applyFont="1" applyFill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  <protection hidden="1"/>
    </xf>
    <xf numFmtId="0" fontId="11" fillId="0" borderId="37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166" fontId="29" fillId="0" borderId="0" xfId="0" applyNumberFormat="1" applyFont="1" applyBorder="1" applyAlignment="1" applyProtection="1">
      <alignment horizontal="center" vertical="top"/>
      <protection hidden="1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30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0" fontId="32" fillId="0" borderId="0" xfId="2" applyFont="1" applyAlignment="1">
      <alignment horizontal="center"/>
    </xf>
    <xf numFmtId="165" fontId="34" fillId="0" borderId="0" xfId="2" applyNumberFormat="1" applyFont="1" applyAlignment="1">
      <alignment horizontal="left"/>
    </xf>
    <xf numFmtId="0" fontId="35" fillId="0" borderId="0" xfId="2" applyFont="1" applyAlignment="1">
      <alignment horizontal="left" vertical="center"/>
    </xf>
    <xf numFmtId="0" fontId="11" fillId="0" borderId="36" xfId="2" applyFont="1" applyFill="1" applyBorder="1" applyAlignment="1" applyProtection="1">
      <alignment horizontal="center" vertical="center"/>
    </xf>
    <xf numFmtId="0" fontId="11" fillId="0" borderId="37" xfId="2" applyFont="1" applyFill="1" applyBorder="1" applyAlignment="1" applyProtection="1">
      <alignment horizontal="center" vertical="center"/>
    </xf>
    <xf numFmtId="0" fontId="11" fillId="0" borderId="38" xfId="2" applyFont="1" applyFill="1" applyBorder="1" applyAlignment="1" applyProtection="1">
      <alignment horizontal="center" vertical="center"/>
    </xf>
    <xf numFmtId="166" fontId="15" fillId="0" borderId="24" xfId="2" applyNumberFormat="1" applyFont="1" applyFill="1" applyBorder="1" applyAlignment="1" applyProtection="1">
      <alignment horizontal="center" vertical="center"/>
    </xf>
    <xf numFmtId="166" fontId="15" fillId="0" borderId="0" xfId="2" applyNumberFormat="1" applyFont="1" applyFill="1" applyBorder="1" applyAlignment="1" applyProtection="1">
      <alignment horizontal="center" vertical="center"/>
    </xf>
    <xf numFmtId="166" fontId="15" fillId="0" borderId="25" xfId="2" applyNumberFormat="1" applyFont="1" applyFill="1" applyBorder="1" applyAlignment="1" applyProtection="1">
      <alignment horizontal="center" vertical="center"/>
    </xf>
    <xf numFmtId="0" fontId="7" fillId="8" borderId="36" xfId="2" applyFont="1" applyFill="1" applyBorder="1" applyAlignment="1" applyProtection="1">
      <alignment horizontal="left" vertical="top" wrapText="1"/>
    </xf>
    <xf numFmtId="0" fontId="7" fillId="8" borderId="37" xfId="2" applyFill="1" applyBorder="1" applyAlignment="1" applyProtection="1">
      <alignment horizontal="left" vertical="top" wrapText="1"/>
    </xf>
    <xf numFmtId="0" fontId="7" fillId="8" borderId="38" xfId="2" applyFill="1" applyBorder="1" applyAlignment="1" applyProtection="1">
      <alignment horizontal="left" vertical="top" wrapText="1"/>
    </xf>
    <xf numFmtId="0" fontId="7" fillId="8" borderId="24" xfId="2" applyFill="1" applyBorder="1" applyAlignment="1" applyProtection="1">
      <alignment horizontal="left" vertical="top" wrapText="1"/>
    </xf>
    <xf numFmtId="0" fontId="7" fillId="8" borderId="0" xfId="2" applyFill="1" applyBorder="1" applyAlignment="1" applyProtection="1">
      <alignment horizontal="left" vertical="top" wrapText="1"/>
    </xf>
    <xf numFmtId="0" fontId="7" fillId="8" borderId="25" xfId="2" applyFill="1" applyBorder="1" applyAlignment="1" applyProtection="1">
      <alignment horizontal="left" vertical="top" wrapText="1"/>
    </xf>
    <xf numFmtId="0" fontId="7" fillId="8" borderId="22" xfId="2" applyFill="1" applyBorder="1" applyAlignment="1" applyProtection="1">
      <alignment horizontal="left" vertical="top" wrapText="1"/>
    </xf>
    <xf numFmtId="0" fontId="7" fillId="8" borderId="16" xfId="2" applyFill="1" applyBorder="1" applyAlignment="1" applyProtection="1">
      <alignment horizontal="left" vertical="top" wrapText="1"/>
    </xf>
    <xf numFmtId="0" fontId="7" fillId="8" borderId="17" xfId="2" applyFill="1" applyBorder="1" applyAlignment="1" applyProtection="1">
      <alignment horizontal="left" vertical="top" wrapText="1"/>
    </xf>
    <xf numFmtId="0" fontId="15" fillId="0" borderId="22" xfId="2" applyFont="1" applyFill="1" applyBorder="1" applyAlignment="1" applyProtection="1">
      <alignment horizontal="center" vertical="center"/>
    </xf>
    <xf numFmtId="0" fontId="15" fillId="0" borderId="16" xfId="2" applyFont="1" applyFill="1" applyBorder="1" applyAlignment="1" applyProtection="1">
      <alignment horizontal="center" vertical="center"/>
    </xf>
    <xf numFmtId="0" fontId="15" fillId="0" borderId="17" xfId="2" applyFont="1" applyFill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  <protection hidden="1"/>
    </xf>
    <xf numFmtId="0" fontId="8" fillId="0" borderId="19" xfId="1" applyFont="1" applyBorder="1" applyAlignment="1" applyProtection="1">
      <alignment horizontal="center" vertical="center"/>
      <protection hidden="1"/>
    </xf>
    <xf numFmtId="0" fontId="3" fillId="0" borderId="27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/>
      <protection hidden="1"/>
    </xf>
    <xf numFmtId="165" fontId="17" fillId="0" borderId="23" xfId="1" applyNumberFormat="1" applyFont="1" applyBorder="1" applyAlignment="1" applyProtection="1">
      <alignment horizontal="center" vertical="center"/>
      <protection hidden="1"/>
    </xf>
    <xf numFmtId="165" fontId="17" fillId="0" borderId="21" xfId="1" applyNumberFormat="1" applyFont="1" applyBorder="1" applyAlignment="1" applyProtection="1">
      <alignment horizontal="center" vertical="center"/>
      <protection hidden="1"/>
    </xf>
    <xf numFmtId="0" fontId="9" fillId="0" borderId="36" xfId="1" applyFont="1" applyFill="1" applyBorder="1" applyAlignment="1" applyProtection="1">
      <alignment horizontal="center"/>
      <protection hidden="1"/>
    </xf>
    <xf numFmtId="0" fontId="9" fillId="0" borderId="37" xfId="1" applyFont="1" applyFill="1" applyBorder="1" applyAlignment="1" applyProtection="1">
      <alignment horizontal="center"/>
      <protection hidden="1"/>
    </xf>
    <xf numFmtId="0" fontId="9" fillId="0" borderId="38" xfId="1" applyFont="1" applyFill="1" applyBorder="1" applyAlignment="1" applyProtection="1">
      <alignment horizontal="center"/>
      <protection hidden="1"/>
    </xf>
    <xf numFmtId="0" fontId="15" fillId="0" borderId="22" xfId="1" applyFont="1" applyFill="1" applyBorder="1" applyAlignment="1" applyProtection="1">
      <alignment horizontal="center"/>
      <protection hidden="1"/>
    </xf>
    <xf numFmtId="0" fontId="15" fillId="0" borderId="16" xfId="1" applyFont="1" applyFill="1" applyBorder="1" applyAlignment="1" applyProtection="1">
      <alignment horizontal="center"/>
      <protection hidden="1"/>
    </xf>
    <xf numFmtId="0" fontId="15" fillId="0" borderId="17" xfId="1" applyFont="1" applyFill="1" applyBorder="1" applyAlignment="1" applyProtection="1">
      <alignment horizontal="center"/>
      <protection hidden="1"/>
    </xf>
    <xf numFmtId="0" fontId="3" fillId="0" borderId="48" xfId="1" applyNumberFormat="1" applyFont="1" applyFill="1" applyBorder="1" applyAlignment="1" applyProtection="1">
      <alignment horizontal="center" vertical="center"/>
      <protection hidden="1"/>
    </xf>
    <xf numFmtId="0" fontId="3" fillId="0" borderId="49" xfId="1" applyNumberFormat="1" applyFont="1" applyFill="1" applyBorder="1" applyAlignment="1" applyProtection="1">
      <alignment horizontal="center" vertical="center"/>
      <protection hidden="1"/>
    </xf>
    <xf numFmtId="165" fontId="17" fillId="0" borderId="28" xfId="1" applyNumberFormat="1" applyFont="1" applyBorder="1" applyAlignment="1" applyProtection="1">
      <alignment horizontal="center" vertical="center"/>
      <protection hidden="1"/>
    </xf>
  </cellXfs>
  <cellStyles count="4">
    <cellStyle name="Hypertextový odkaz" xfId="3" builtinId="8"/>
    <cellStyle name="normální" xfId="0" builtinId="0"/>
    <cellStyle name="normální 2" xfId="1"/>
    <cellStyle name="Normální 3" xfId="2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CCFF"/>
      <color rgb="FF33CCFF"/>
      <color rgb="FF66CCFF"/>
      <color rgb="FFFF9999"/>
      <color rgb="FF0000FF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8.jpe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590550</xdr:colOff>
      <xdr:row>0</xdr:row>
      <xdr:rowOff>971550</xdr:rowOff>
    </xdr:to>
    <xdr:pic>
      <xdr:nvPicPr>
        <xdr:cNvPr id="20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8858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1130400</xdr:colOff>
      <xdr:row>0</xdr:row>
      <xdr:rowOff>131884</xdr:rowOff>
    </xdr:from>
    <xdr:to>
      <xdr:col>7</xdr:col>
      <xdr:colOff>485775</xdr:colOff>
      <xdr:row>0</xdr:row>
      <xdr:rowOff>1069730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2419" y="131884"/>
          <a:ext cx="1062548" cy="937846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0</xdr:col>
      <xdr:colOff>746125</xdr:colOff>
      <xdr:row>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5725"/>
          <a:ext cx="650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2105025</xdr:colOff>
      <xdr:row>0</xdr:row>
      <xdr:rowOff>76200</xdr:rowOff>
    </xdr:from>
    <xdr:to>
      <xdr:col>9</xdr:col>
      <xdr:colOff>0</xdr:colOff>
      <xdr:row>1</xdr:row>
      <xdr:rowOff>145830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76200"/>
          <a:ext cx="819150" cy="6887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127488</xdr:colOff>
      <xdr:row>0</xdr:row>
      <xdr:rowOff>165589</xdr:rowOff>
    </xdr:from>
    <xdr:to>
      <xdr:col>1</xdr:col>
      <xdr:colOff>384663</xdr:colOff>
      <xdr:row>2</xdr:row>
      <xdr:rowOff>52021</xdr:rowOff>
    </xdr:to>
    <xdr:pic>
      <xdr:nvPicPr>
        <xdr:cNvPr id="3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488" y="165589"/>
          <a:ext cx="520944" cy="501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2278673</xdr:colOff>
      <xdr:row>0</xdr:row>
      <xdr:rowOff>139211</xdr:rowOff>
    </xdr:from>
    <xdr:to>
      <xdr:col>5</xdr:col>
      <xdr:colOff>2903659</xdr:colOff>
      <xdr:row>2</xdr:row>
      <xdr:rowOff>79618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4211" y="139211"/>
          <a:ext cx="624986" cy="5558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0</xdr:col>
      <xdr:colOff>746125</xdr:colOff>
      <xdr:row>1</xdr:row>
      <xdr:rowOff>142875</xdr:rowOff>
    </xdr:to>
    <xdr:pic>
      <xdr:nvPicPr>
        <xdr:cNvPr id="10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5725"/>
          <a:ext cx="6477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2105025</xdr:colOff>
      <xdr:row>0</xdr:row>
      <xdr:rowOff>76200</xdr:rowOff>
    </xdr:from>
    <xdr:to>
      <xdr:col>9</xdr:col>
      <xdr:colOff>0</xdr:colOff>
      <xdr:row>1</xdr:row>
      <xdr:rowOff>145830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0900" y="76200"/>
          <a:ext cx="819150" cy="6887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0</xdr:row>
      <xdr:rowOff>47625</xdr:rowOff>
    </xdr:from>
    <xdr:to>
      <xdr:col>8</xdr:col>
      <xdr:colOff>1314450</xdr:colOff>
      <xdr:row>1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476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0</xdr:rowOff>
    </xdr:from>
    <xdr:to>
      <xdr:col>2</xdr:col>
      <xdr:colOff>219075</xdr:colOff>
      <xdr:row>1</xdr:row>
      <xdr:rowOff>314325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0"/>
          <a:ext cx="704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704850</xdr:colOff>
      <xdr:row>1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85725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0</xdr:row>
      <xdr:rowOff>133350</xdr:rowOff>
    </xdr:from>
    <xdr:to>
      <xdr:col>7</xdr:col>
      <xdr:colOff>466725</xdr:colOff>
      <xdr:row>1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133350"/>
          <a:ext cx="838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12</xdr:col>
      <xdr:colOff>1152525</xdr:colOff>
      <xdr:row>26</xdr:row>
      <xdr:rowOff>28575</xdr:rowOff>
    </xdr:to>
    <xdr:pic>
      <xdr:nvPicPr>
        <xdr:cNvPr id="2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8543925" cy="420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28</xdr:row>
      <xdr:rowOff>114300</xdr:rowOff>
    </xdr:from>
    <xdr:to>
      <xdr:col>6</xdr:col>
      <xdr:colOff>19050</xdr:colOff>
      <xdr:row>31</xdr:row>
      <xdr:rowOff>76200</xdr:rowOff>
    </xdr:to>
    <xdr:pic>
      <xdr:nvPicPr>
        <xdr:cNvPr id="3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81175" y="4667250"/>
          <a:ext cx="2257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28</xdr:row>
      <xdr:rowOff>123825</xdr:rowOff>
    </xdr:from>
    <xdr:to>
      <xdr:col>11</xdr:col>
      <xdr:colOff>295275</xdr:colOff>
      <xdr:row>31</xdr:row>
      <xdr:rowOff>133350</xdr:rowOff>
    </xdr:to>
    <xdr:pic>
      <xdr:nvPicPr>
        <xdr:cNvPr id="4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86300" y="4676775"/>
          <a:ext cx="2676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495300</xdr:colOff>
      <xdr:row>31</xdr:row>
      <xdr:rowOff>47625</xdr:rowOff>
    </xdr:from>
    <xdr:to>
      <xdr:col>11</xdr:col>
      <xdr:colOff>504825</xdr:colOff>
      <xdr:row>33</xdr:row>
      <xdr:rowOff>114300</xdr:rowOff>
    </xdr:to>
    <xdr:pic>
      <xdr:nvPicPr>
        <xdr:cNvPr id="5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0" y="5086350"/>
          <a:ext cx="619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32</xdr:row>
      <xdr:rowOff>57150</xdr:rowOff>
    </xdr:from>
    <xdr:to>
      <xdr:col>2</xdr:col>
      <xdr:colOff>333375</xdr:colOff>
      <xdr:row>34</xdr:row>
      <xdr:rowOff>9525</xdr:rowOff>
    </xdr:to>
    <xdr:pic>
      <xdr:nvPicPr>
        <xdr:cNvPr id="6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5257800"/>
          <a:ext cx="12763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35</xdr:row>
      <xdr:rowOff>9525</xdr:rowOff>
    </xdr:from>
    <xdr:to>
      <xdr:col>5</xdr:col>
      <xdr:colOff>609600</xdr:colOff>
      <xdr:row>37</xdr:row>
      <xdr:rowOff>0</xdr:rowOff>
    </xdr:to>
    <xdr:pic>
      <xdr:nvPicPr>
        <xdr:cNvPr id="7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71800" y="5695950"/>
          <a:ext cx="942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28</xdr:row>
      <xdr:rowOff>123825</xdr:rowOff>
    </xdr:from>
    <xdr:to>
      <xdr:col>7</xdr:col>
      <xdr:colOff>85725</xdr:colOff>
      <xdr:row>29</xdr:row>
      <xdr:rowOff>28575</xdr:rowOff>
    </xdr:to>
    <xdr:pic>
      <xdr:nvPicPr>
        <xdr:cNvPr id="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38600" y="4676775"/>
          <a:ext cx="6762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200026</xdr:colOff>
      <xdr:row>16</xdr:row>
      <xdr:rowOff>66675</xdr:rowOff>
    </xdr:from>
    <xdr:to>
      <xdr:col>6</xdr:col>
      <xdr:colOff>304801</xdr:colOff>
      <xdr:row>19</xdr:row>
      <xdr:rowOff>95250</xdr:rowOff>
    </xdr:to>
    <xdr:sp macro="" textlink="">
      <xdr:nvSpPr>
        <xdr:cNvPr id="9" name="TextovéPole 8"/>
        <xdr:cNvSpPr txBox="1"/>
      </xdr:nvSpPr>
      <xdr:spPr>
        <a:xfrm>
          <a:off x="3505201" y="2657475"/>
          <a:ext cx="8191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800" b="1" i="1">
              <a:solidFill>
                <a:srgbClr val="66CCFF"/>
              </a:solidFill>
            </a:rPr>
            <a:t>  </a:t>
          </a:r>
          <a:r>
            <a:rPr lang="cs-CZ" sz="2800" b="1" i="1">
              <a:solidFill>
                <a:srgbClr val="33CCFF"/>
              </a:solidFill>
            </a:rPr>
            <a:t>63.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12</xdr:col>
      <xdr:colOff>1152525</xdr:colOff>
      <xdr:row>26</xdr:row>
      <xdr:rowOff>28575</xdr:rowOff>
    </xdr:to>
    <xdr:pic>
      <xdr:nvPicPr>
        <xdr:cNvPr id="2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8543925" cy="420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28</xdr:row>
      <xdr:rowOff>114300</xdr:rowOff>
    </xdr:from>
    <xdr:to>
      <xdr:col>6</xdr:col>
      <xdr:colOff>19050</xdr:colOff>
      <xdr:row>31</xdr:row>
      <xdr:rowOff>76200</xdr:rowOff>
    </xdr:to>
    <xdr:pic>
      <xdr:nvPicPr>
        <xdr:cNvPr id="3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81175" y="4667250"/>
          <a:ext cx="2257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28</xdr:row>
      <xdr:rowOff>123825</xdr:rowOff>
    </xdr:from>
    <xdr:to>
      <xdr:col>11</xdr:col>
      <xdr:colOff>295275</xdr:colOff>
      <xdr:row>31</xdr:row>
      <xdr:rowOff>133350</xdr:rowOff>
    </xdr:to>
    <xdr:pic>
      <xdr:nvPicPr>
        <xdr:cNvPr id="4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86300" y="4676775"/>
          <a:ext cx="2676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495300</xdr:colOff>
      <xdr:row>31</xdr:row>
      <xdr:rowOff>47625</xdr:rowOff>
    </xdr:from>
    <xdr:to>
      <xdr:col>11</xdr:col>
      <xdr:colOff>504825</xdr:colOff>
      <xdr:row>33</xdr:row>
      <xdr:rowOff>114300</xdr:rowOff>
    </xdr:to>
    <xdr:pic>
      <xdr:nvPicPr>
        <xdr:cNvPr id="5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0" y="5086350"/>
          <a:ext cx="619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32</xdr:row>
      <xdr:rowOff>57150</xdr:rowOff>
    </xdr:from>
    <xdr:to>
      <xdr:col>2</xdr:col>
      <xdr:colOff>333375</xdr:colOff>
      <xdr:row>34</xdr:row>
      <xdr:rowOff>9525</xdr:rowOff>
    </xdr:to>
    <xdr:pic>
      <xdr:nvPicPr>
        <xdr:cNvPr id="6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5238750"/>
          <a:ext cx="12763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35</xdr:row>
      <xdr:rowOff>9525</xdr:rowOff>
    </xdr:from>
    <xdr:to>
      <xdr:col>5</xdr:col>
      <xdr:colOff>609600</xdr:colOff>
      <xdr:row>37</xdr:row>
      <xdr:rowOff>0</xdr:rowOff>
    </xdr:to>
    <xdr:pic>
      <xdr:nvPicPr>
        <xdr:cNvPr id="7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71800" y="5676900"/>
          <a:ext cx="942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28</xdr:row>
      <xdr:rowOff>123825</xdr:rowOff>
    </xdr:from>
    <xdr:to>
      <xdr:col>7</xdr:col>
      <xdr:colOff>85725</xdr:colOff>
      <xdr:row>29</xdr:row>
      <xdr:rowOff>28575</xdr:rowOff>
    </xdr:to>
    <xdr:pic>
      <xdr:nvPicPr>
        <xdr:cNvPr id="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38600" y="4676775"/>
          <a:ext cx="6762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200026</xdr:colOff>
      <xdr:row>16</xdr:row>
      <xdr:rowOff>66675</xdr:rowOff>
    </xdr:from>
    <xdr:to>
      <xdr:col>6</xdr:col>
      <xdr:colOff>304801</xdr:colOff>
      <xdr:row>19</xdr:row>
      <xdr:rowOff>95250</xdr:rowOff>
    </xdr:to>
    <xdr:sp macro="" textlink="">
      <xdr:nvSpPr>
        <xdr:cNvPr id="9" name="TextovéPole 8"/>
        <xdr:cNvSpPr txBox="1"/>
      </xdr:nvSpPr>
      <xdr:spPr>
        <a:xfrm>
          <a:off x="3505201" y="2657475"/>
          <a:ext cx="8191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800" b="1" i="1">
              <a:solidFill>
                <a:srgbClr val="66CCFF"/>
              </a:solidFill>
            </a:rPr>
            <a:t>  </a:t>
          </a:r>
          <a:r>
            <a:rPr lang="cs-CZ" sz="2800" b="1" i="1">
              <a:solidFill>
                <a:srgbClr val="33CCFF"/>
              </a:solidFill>
            </a:rPr>
            <a:t>63.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0</xdr:col>
      <xdr:colOff>746125</xdr:colOff>
      <xdr:row>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5725"/>
          <a:ext cx="650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2105025</xdr:colOff>
      <xdr:row>0</xdr:row>
      <xdr:rowOff>76200</xdr:rowOff>
    </xdr:from>
    <xdr:to>
      <xdr:col>9</xdr:col>
      <xdr:colOff>0</xdr:colOff>
      <xdr:row>1</xdr:row>
      <xdr:rowOff>145830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24775" y="76200"/>
          <a:ext cx="819150" cy="68875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0</xdr:row>
      <xdr:rowOff>47625</xdr:rowOff>
    </xdr:from>
    <xdr:to>
      <xdr:col>8</xdr:col>
      <xdr:colOff>1314450</xdr:colOff>
      <xdr:row>1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05800" y="47625"/>
          <a:ext cx="6572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0</xdr:rowOff>
    </xdr:from>
    <xdr:to>
      <xdr:col>2</xdr:col>
      <xdr:colOff>219075</xdr:colOff>
      <xdr:row>1</xdr:row>
      <xdr:rowOff>314325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0"/>
          <a:ext cx="704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car%20Bell/Desktop/msm%20zastup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SM%20201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zenční listina"/>
      <sheetName val="Startovní listina"/>
      <sheetName val="Výsledková listina"/>
      <sheetName val="Družstva"/>
      <sheetName val="Běh Vírem"/>
      <sheetName val="mezičasy"/>
      <sheetName val="mezičasy 2015"/>
      <sheetName val="Diplom MSM A5"/>
      <sheetName val="Diplom MSM A5 (2)"/>
      <sheetName val="Výsledková listina 2015"/>
      <sheetName val="Družstva (prac.)"/>
      <sheetName val="Výsledková listina (2)"/>
    </sheetNames>
    <sheetDataSet>
      <sheetData sheetId="0"/>
      <sheetData sheetId="1">
        <row r="5">
          <cell r="B5">
            <v>1</v>
          </cell>
          <cell r="C5" t="str">
            <v>Kratochvíl</v>
          </cell>
          <cell r="D5" t="str">
            <v>Jaroslav</v>
          </cell>
          <cell r="E5">
            <v>1977</v>
          </cell>
          <cell r="F5" t="str">
            <v>SDH Hluboké</v>
          </cell>
        </row>
        <row r="6">
          <cell r="B6">
            <v>2</v>
          </cell>
          <cell r="C6" t="str">
            <v>Barvíř</v>
          </cell>
          <cell r="D6" t="str">
            <v>Jiří</v>
          </cell>
          <cell r="E6">
            <v>1982</v>
          </cell>
          <cell r="F6" t="str">
            <v>R.I.P. Brno</v>
          </cell>
        </row>
        <row r="7">
          <cell r="B7">
            <v>3</v>
          </cell>
          <cell r="C7" t="str">
            <v>Češner</v>
          </cell>
          <cell r="D7" t="str">
            <v>Vladimír</v>
          </cell>
          <cell r="E7">
            <v>1958</v>
          </cell>
          <cell r="F7" t="str">
            <v>Odolená Voda</v>
          </cell>
        </row>
        <row r="8">
          <cell r="B8">
            <v>4</v>
          </cell>
          <cell r="C8" t="str">
            <v>Komárková</v>
          </cell>
          <cell r="D8" t="str">
            <v>Zdeňka</v>
          </cell>
          <cell r="E8">
            <v>1974</v>
          </cell>
          <cell r="F8" t="str">
            <v>SDH Bolešín</v>
          </cell>
        </row>
        <row r="9">
          <cell r="B9">
            <v>5</v>
          </cell>
          <cell r="C9" t="str">
            <v>Železná</v>
          </cell>
          <cell r="D9" t="str">
            <v>Lada</v>
          </cell>
          <cell r="E9">
            <v>1989</v>
          </cell>
          <cell r="F9" t="str">
            <v>Brno</v>
          </cell>
        </row>
        <row r="10">
          <cell r="B10">
            <v>6</v>
          </cell>
          <cell r="C10" t="str">
            <v>Forýtek</v>
          </cell>
          <cell r="D10" t="str">
            <v>Michal</v>
          </cell>
          <cell r="E10">
            <v>1982</v>
          </cell>
          <cell r="F10" t="str">
            <v>Praha</v>
          </cell>
        </row>
        <row r="11">
          <cell r="B11">
            <v>7</v>
          </cell>
          <cell r="C11" t="str">
            <v>Forýtková</v>
          </cell>
          <cell r="D11" t="str">
            <v>Žaneta</v>
          </cell>
          <cell r="E11">
            <v>1984</v>
          </cell>
          <cell r="F11" t="str">
            <v>Praha</v>
          </cell>
        </row>
        <row r="12">
          <cell r="B12">
            <v>8</v>
          </cell>
          <cell r="C12" t="str">
            <v>Chramosta</v>
          </cell>
          <cell r="D12" t="str">
            <v>Jaroslav</v>
          </cell>
          <cell r="E12">
            <v>1966</v>
          </cell>
          <cell r="F12" t="str">
            <v>JABOJA Team Děčín</v>
          </cell>
        </row>
        <row r="13">
          <cell r="B13">
            <v>9</v>
          </cell>
          <cell r="C13" t="str">
            <v>Vytisk</v>
          </cell>
          <cell r="D13" t="str">
            <v>Alfons</v>
          </cell>
          <cell r="E13">
            <v>1949</v>
          </cell>
          <cell r="F13" t="str">
            <v>MKS Ostrava</v>
          </cell>
        </row>
        <row r="14">
          <cell r="B14">
            <v>10</v>
          </cell>
          <cell r="C14" t="str">
            <v>Bolek</v>
          </cell>
          <cell r="D14" t="str">
            <v>Rostislav</v>
          </cell>
          <cell r="E14">
            <v>1965</v>
          </cell>
          <cell r="F14" t="str">
            <v>Insportline Ostrava</v>
          </cell>
        </row>
        <row r="15">
          <cell r="B15">
            <v>11</v>
          </cell>
          <cell r="C15" t="str">
            <v>Kopečný</v>
          </cell>
          <cell r="D15" t="str">
            <v>Dušan</v>
          </cell>
          <cell r="E15">
            <v>1973</v>
          </cell>
          <cell r="F15" t="str">
            <v>AK Drnovice</v>
          </cell>
        </row>
        <row r="16">
          <cell r="B16">
            <v>12</v>
          </cell>
          <cell r="C16" t="str">
            <v>Koudelka</v>
          </cell>
          <cell r="D16" t="str">
            <v>Lukáš</v>
          </cell>
          <cell r="E16">
            <v>1983</v>
          </cell>
          <cell r="F16" t="str">
            <v>AK Drnovice</v>
          </cell>
        </row>
        <row r="17">
          <cell r="B17">
            <v>13</v>
          </cell>
          <cell r="C17" t="str">
            <v>Tesařová</v>
          </cell>
          <cell r="D17" t="str">
            <v>Marie</v>
          </cell>
          <cell r="E17">
            <v>1954</v>
          </cell>
          <cell r="F17" t="str">
            <v>Křižanov</v>
          </cell>
        </row>
        <row r="18">
          <cell r="B18">
            <v>14</v>
          </cell>
          <cell r="C18" t="str">
            <v>Holý</v>
          </cell>
          <cell r="D18" t="str">
            <v>Josef</v>
          </cell>
          <cell r="E18">
            <v>1941</v>
          </cell>
          <cell r="F18" t="str">
            <v>AC Moravská Slávia Brno</v>
          </cell>
        </row>
        <row r="19">
          <cell r="B19">
            <v>17</v>
          </cell>
          <cell r="C19" t="str">
            <v>Zejda</v>
          </cell>
          <cell r="D19" t="str">
            <v>Ivo</v>
          </cell>
          <cell r="E19">
            <v>1956</v>
          </cell>
          <cell r="F19" t="str">
            <v>AC Moravská Slávia Brno</v>
          </cell>
        </row>
        <row r="20">
          <cell r="B20">
            <v>18</v>
          </cell>
          <cell r="C20" t="str">
            <v>Krátká</v>
          </cell>
          <cell r="D20" t="str">
            <v>Anna</v>
          </cell>
          <cell r="E20">
            <v>1969</v>
          </cell>
          <cell r="F20" t="str">
            <v>SKP Hvězda Pardubice</v>
          </cell>
        </row>
        <row r="21">
          <cell r="B21">
            <v>19</v>
          </cell>
          <cell r="C21" t="str">
            <v>Krátký</v>
          </cell>
          <cell r="D21" t="str">
            <v>Josef</v>
          </cell>
          <cell r="E21">
            <v>1965</v>
          </cell>
          <cell r="F21" t="str">
            <v>SKP Hvězda Pardubice</v>
          </cell>
        </row>
        <row r="22">
          <cell r="B22">
            <v>21</v>
          </cell>
          <cell r="C22" t="str">
            <v>Sláma</v>
          </cell>
          <cell r="D22" t="str">
            <v>Adolf</v>
          </cell>
          <cell r="E22">
            <v>1970</v>
          </cell>
          <cell r="F22" t="str">
            <v>Žďár nad Sázavou</v>
          </cell>
        </row>
        <row r="23">
          <cell r="B23">
            <v>22</v>
          </cell>
          <cell r="C23" t="str">
            <v>Provazník</v>
          </cell>
          <cell r="D23" t="str">
            <v>Milan</v>
          </cell>
          <cell r="E23">
            <v>1966</v>
          </cell>
          <cell r="F23" t="str">
            <v>Atletika Polička</v>
          </cell>
        </row>
        <row r="24">
          <cell r="B24">
            <v>23</v>
          </cell>
          <cell r="C24" t="str">
            <v>Kryštof</v>
          </cell>
          <cell r="D24" t="str">
            <v>Ondřej</v>
          </cell>
          <cell r="E24">
            <v>1976</v>
          </cell>
          <cell r="F24" t="str">
            <v>Jiskra Vír</v>
          </cell>
        </row>
        <row r="25">
          <cell r="B25">
            <v>24</v>
          </cell>
          <cell r="C25" t="str">
            <v>Šedová</v>
          </cell>
          <cell r="D25" t="str">
            <v>Věra</v>
          </cell>
          <cell r="E25">
            <v>1964</v>
          </cell>
          <cell r="F25" t="str">
            <v>Atletic Třebíč</v>
          </cell>
        </row>
        <row r="26">
          <cell r="B26">
            <v>26</v>
          </cell>
          <cell r="C26" t="str">
            <v>Kohoutek</v>
          </cell>
          <cell r="D26" t="str">
            <v>Jaromír</v>
          </cell>
          <cell r="E26">
            <v>1955</v>
          </cell>
          <cell r="F26" t="str">
            <v>watter and snow ski club Brno</v>
          </cell>
        </row>
        <row r="27">
          <cell r="B27">
            <v>27</v>
          </cell>
          <cell r="C27" t="str">
            <v>Kubík</v>
          </cell>
          <cell r="D27" t="str">
            <v>Jaromír</v>
          </cell>
          <cell r="E27">
            <v>1955</v>
          </cell>
          <cell r="F27" t="str">
            <v>Blansko</v>
          </cell>
        </row>
        <row r="28">
          <cell r="B28">
            <v>28</v>
          </cell>
          <cell r="C28" t="str">
            <v>Mareš</v>
          </cell>
          <cell r="D28" t="str">
            <v>Bohumil</v>
          </cell>
          <cell r="E28">
            <v>1951</v>
          </cell>
          <cell r="F28" t="str">
            <v>LEAR Brno</v>
          </cell>
        </row>
        <row r="29">
          <cell r="B29">
            <v>30</v>
          </cell>
          <cell r="C29" t="str">
            <v>Martincová</v>
          </cell>
          <cell r="D29" t="str">
            <v>Ivana</v>
          </cell>
          <cell r="E29">
            <v>1963</v>
          </cell>
          <cell r="F29" t="str">
            <v>AC Moravská Slávia Brno</v>
          </cell>
        </row>
        <row r="30">
          <cell r="B30">
            <v>31</v>
          </cell>
          <cell r="C30" t="str">
            <v>Kohut</v>
          </cell>
          <cell r="D30" t="str">
            <v>Jan</v>
          </cell>
          <cell r="E30">
            <v>1985</v>
          </cell>
          <cell r="F30" t="str">
            <v>Elite Sport Team Blansko</v>
          </cell>
        </row>
        <row r="31">
          <cell r="B31">
            <v>33</v>
          </cell>
          <cell r="C31" t="str">
            <v>Dvořáček</v>
          </cell>
          <cell r="D31" t="str">
            <v>Jiří</v>
          </cell>
          <cell r="E31">
            <v>1968</v>
          </cell>
          <cell r="F31" t="str">
            <v>Elite sport team</v>
          </cell>
        </row>
        <row r="32">
          <cell r="B32">
            <v>34</v>
          </cell>
          <cell r="C32" t="str">
            <v>Dýrová Macháčková</v>
          </cell>
          <cell r="D32" t="str">
            <v>Šárka</v>
          </cell>
          <cell r="E32">
            <v>1983</v>
          </cell>
          <cell r="F32" t="str">
            <v>AK Olymp Brno</v>
          </cell>
        </row>
        <row r="33">
          <cell r="B33">
            <v>35</v>
          </cell>
          <cell r="C33" t="str">
            <v>Dušil</v>
          </cell>
          <cell r="D33" t="str">
            <v>Jaroslav</v>
          </cell>
          <cell r="E33">
            <v>1970</v>
          </cell>
          <cell r="F33" t="str">
            <v>Běžecký klub Brno</v>
          </cell>
        </row>
        <row r="34">
          <cell r="B34">
            <v>36</v>
          </cell>
          <cell r="C34" t="str">
            <v>Němec</v>
          </cell>
          <cell r="D34" t="str">
            <v>Jaroslav</v>
          </cell>
          <cell r="E34">
            <v>1952</v>
          </cell>
          <cell r="F34" t="str">
            <v>Blansko</v>
          </cell>
        </row>
        <row r="35">
          <cell r="B35">
            <v>37</v>
          </cell>
          <cell r="C35" t="str">
            <v>Hrdina</v>
          </cell>
          <cell r="D35" t="str">
            <v>Tomáš</v>
          </cell>
          <cell r="E35">
            <v>1979</v>
          </cell>
          <cell r="F35" t="str">
            <v>Běžecký klub Brno</v>
          </cell>
        </row>
        <row r="36">
          <cell r="B36">
            <v>38</v>
          </cell>
          <cell r="C36" t="str">
            <v>Pešáková</v>
          </cell>
          <cell r="D36" t="str">
            <v>Mirka</v>
          </cell>
          <cell r="E36">
            <v>1985</v>
          </cell>
          <cell r="F36" t="str">
            <v>AC Racers Tetčice</v>
          </cell>
        </row>
        <row r="37">
          <cell r="B37">
            <v>40</v>
          </cell>
          <cell r="C37" t="str">
            <v>Brázda</v>
          </cell>
          <cell r="D37" t="str">
            <v>Richard</v>
          </cell>
          <cell r="E37">
            <v>1975</v>
          </cell>
          <cell r="F37" t="str">
            <v>AC NOTARBRAZDA.CZ</v>
          </cell>
        </row>
        <row r="38">
          <cell r="B38">
            <v>41</v>
          </cell>
          <cell r="C38" t="str">
            <v>Barták</v>
          </cell>
          <cell r="D38" t="str">
            <v>Ronald</v>
          </cell>
          <cell r="E38">
            <v>1965</v>
          </cell>
          <cell r="F38" t="str">
            <v>Kuřim</v>
          </cell>
        </row>
        <row r="39">
          <cell r="B39">
            <v>42</v>
          </cell>
          <cell r="C39" t="str">
            <v>Alman</v>
          </cell>
          <cell r="D39" t="str">
            <v>Dušan</v>
          </cell>
          <cell r="E39">
            <v>1967</v>
          </cell>
          <cell r="F39" t="str">
            <v>Babice nad Svitavou</v>
          </cell>
        </row>
        <row r="40">
          <cell r="B40">
            <v>44</v>
          </cell>
          <cell r="C40" t="str">
            <v>Dubský</v>
          </cell>
          <cell r="D40" t="str">
            <v>Roman</v>
          </cell>
          <cell r="E40">
            <v>1978</v>
          </cell>
          <cell r="F40" t="str">
            <v>Přibyslav</v>
          </cell>
        </row>
        <row r="41">
          <cell r="B41">
            <v>47</v>
          </cell>
          <cell r="C41" t="str">
            <v>Šádek</v>
          </cell>
          <cell r="D41" t="str">
            <v>Jiří</v>
          </cell>
          <cell r="E41">
            <v>1959</v>
          </cell>
          <cell r="F41" t="str">
            <v>Lomnice nad Popelkou</v>
          </cell>
        </row>
        <row r="42">
          <cell r="B42">
            <v>48</v>
          </cell>
          <cell r="C42" t="str">
            <v>Příhoda</v>
          </cell>
          <cell r="D42" t="str">
            <v>Jan</v>
          </cell>
          <cell r="E42">
            <v>1983</v>
          </cell>
          <cell r="F42" t="str">
            <v>Ždánice</v>
          </cell>
        </row>
        <row r="43">
          <cell r="B43">
            <v>49</v>
          </cell>
          <cell r="C43" t="str">
            <v>Kocur</v>
          </cell>
          <cell r="D43" t="str">
            <v>Lukáš</v>
          </cell>
          <cell r="E43">
            <v>1977</v>
          </cell>
          <cell r="F43" t="str">
            <v>VHS Brno</v>
          </cell>
        </row>
        <row r="44">
          <cell r="B44">
            <v>51</v>
          </cell>
          <cell r="C44" t="str">
            <v>Kropáček</v>
          </cell>
          <cell r="D44" t="str">
            <v>Jaroslav</v>
          </cell>
          <cell r="E44">
            <v>1970</v>
          </cell>
          <cell r="F44" t="str">
            <v>Brno</v>
          </cell>
        </row>
        <row r="45">
          <cell r="B45">
            <v>54</v>
          </cell>
          <cell r="C45" t="str">
            <v>Hýbl</v>
          </cell>
          <cell r="D45" t="str">
            <v>Jiří</v>
          </cell>
          <cell r="E45">
            <v>1967</v>
          </cell>
          <cell r="F45" t="str">
            <v>Hrušovany u Brna</v>
          </cell>
        </row>
        <row r="46">
          <cell r="B46">
            <v>56</v>
          </cell>
          <cell r="C46" t="str">
            <v>Srnec</v>
          </cell>
          <cell r="D46" t="str">
            <v>Lukáš</v>
          </cell>
          <cell r="E46">
            <v>1990</v>
          </cell>
          <cell r="F46" t="str">
            <v>Židlochovice</v>
          </cell>
        </row>
        <row r="47">
          <cell r="B47">
            <v>58</v>
          </cell>
          <cell r="C47" t="str">
            <v>Šimunek</v>
          </cell>
          <cell r="D47" t="str">
            <v>Martin</v>
          </cell>
          <cell r="E47">
            <v>1966</v>
          </cell>
          <cell r="F47" t="str">
            <v>Botanka running, Modřice</v>
          </cell>
        </row>
        <row r="48">
          <cell r="B48">
            <v>59</v>
          </cell>
          <cell r="C48" t="str">
            <v>Dvořák</v>
          </cell>
          <cell r="D48" t="str">
            <v>Vojtěch</v>
          </cell>
          <cell r="E48">
            <v>1974</v>
          </cell>
          <cell r="F48" t="str">
            <v>Brno</v>
          </cell>
        </row>
        <row r="49">
          <cell r="B49">
            <v>60</v>
          </cell>
          <cell r="C49" t="str">
            <v>Suchý</v>
          </cell>
          <cell r="D49" t="str">
            <v>Karel</v>
          </cell>
          <cell r="E49">
            <v>1956</v>
          </cell>
          <cell r="F49" t="str">
            <v>Atletic Třebíč</v>
          </cell>
        </row>
        <row r="50">
          <cell r="B50">
            <v>61</v>
          </cell>
          <cell r="C50" t="str">
            <v>Nováček</v>
          </cell>
          <cell r="D50" t="str">
            <v>Tomáš</v>
          </cell>
          <cell r="E50">
            <v>1983</v>
          </cell>
          <cell r="F50" t="str">
            <v>Atletic Třebíč</v>
          </cell>
        </row>
        <row r="51">
          <cell r="B51">
            <v>62</v>
          </cell>
          <cell r="C51" t="str">
            <v>Nekuža</v>
          </cell>
          <cell r="D51" t="str">
            <v>Jiří</v>
          </cell>
          <cell r="E51">
            <v>1951</v>
          </cell>
          <cell r="F51" t="str">
            <v>Runners Zbýšov</v>
          </cell>
        </row>
        <row r="52">
          <cell r="B52">
            <v>63</v>
          </cell>
          <cell r="C52" t="str">
            <v>Rokosová</v>
          </cell>
          <cell r="D52" t="str">
            <v>Ivana</v>
          </cell>
          <cell r="E52">
            <v>1982</v>
          </cell>
          <cell r="F52" t="str">
            <v>Polička</v>
          </cell>
        </row>
        <row r="53">
          <cell r="B53">
            <v>64</v>
          </cell>
          <cell r="C53" t="str">
            <v>Ožana</v>
          </cell>
          <cell r="D53" t="str">
            <v>Václav</v>
          </cell>
          <cell r="E53">
            <v>1964</v>
          </cell>
          <cell r="F53" t="str">
            <v>Atletic Třebíč</v>
          </cell>
        </row>
        <row r="54">
          <cell r="B54">
            <v>67</v>
          </cell>
          <cell r="C54" t="str">
            <v>Brabenec</v>
          </cell>
          <cell r="D54" t="str">
            <v>Miroslav</v>
          </cell>
          <cell r="E54">
            <v>1959</v>
          </cell>
          <cell r="F54" t="str">
            <v>Žďár nad Sázavou</v>
          </cell>
        </row>
        <row r="55">
          <cell r="B55">
            <v>69</v>
          </cell>
          <cell r="C55" t="str">
            <v>Brabenec</v>
          </cell>
          <cell r="D55" t="str">
            <v>Aleš</v>
          </cell>
          <cell r="E55">
            <v>1987</v>
          </cell>
          <cell r="F55" t="str">
            <v>Žďár nad Sázavou</v>
          </cell>
        </row>
        <row r="56">
          <cell r="B56">
            <v>70</v>
          </cell>
          <cell r="C56" t="str">
            <v>Mička</v>
          </cell>
          <cell r="D56" t="str">
            <v>Michal</v>
          </cell>
          <cell r="E56">
            <v>1987</v>
          </cell>
          <cell r="F56" t="str">
            <v>Žďár nad Sázavou</v>
          </cell>
        </row>
        <row r="57">
          <cell r="B57">
            <v>72</v>
          </cell>
          <cell r="C57" t="str">
            <v>Báňa</v>
          </cell>
          <cell r="D57" t="str">
            <v>Karel</v>
          </cell>
          <cell r="E57">
            <v>1975</v>
          </cell>
          <cell r="F57" t="str">
            <v>Jabloňov</v>
          </cell>
        </row>
        <row r="58">
          <cell r="B58">
            <v>73</v>
          </cell>
          <cell r="C58" t="str">
            <v>Hlavsa</v>
          </cell>
          <cell r="D58" t="str">
            <v>Tomáš</v>
          </cell>
          <cell r="E58">
            <v>1983</v>
          </cell>
          <cell r="F58" t="str">
            <v>Adamov</v>
          </cell>
        </row>
        <row r="59">
          <cell r="B59">
            <v>75</v>
          </cell>
          <cell r="C59" t="str">
            <v>Kalich</v>
          </cell>
          <cell r="D59" t="str">
            <v>Radim</v>
          </cell>
          <cell r="E59">
            <v>1985</v>
          </cell>
          <cell r="F59" t="str">
            <v>Odranec</v>
          </cell>
        </row>
        <row r="60">
          <cell r="B60">
            <v>76</v>
          </cell>
          <cell r="C60" t="str">
            <v>Prokop</v>
          </cell>
          <cell r="D60" t="str">
            <v>Ondřej</v>
          </cell>
          <cell r="E60">
            <v>1962</v>
          </cell>
          <cell r="F60" t="str">
            <v>Čau, Brno</v>
          </cell>
        </row>
        <row r="61">
          <cell r="B61">
            <v>77</v>
          </cell>
          <cell r="C61" t="str">
            <v>Rerych</v>
          </cell>
          <cell r="D61" t="str">
            <v>Jiří</v>
          </cell>
          <cell r="E61">
            <v>1962</v>
          </cell>
          <cell r="F61" t="str">
            <v>adidas Boost Team/AC Moravská Slávia Brno</v>
          </cell>
        </row>
        <row r="62">
          <cell r="B62">
            <v>79</v>
          </cell>
          <cell r="C62" t="str">
            <v>Nosek</v>
          </cell>
          <cell r="D62" t="str">
            <v>Pavel</v>
          </cell>
          <cell r="E62">
            <v>1965</v>
          </cell>
          <cell r="F62" t="str">
            <v>ASK Slavkov o.s.</v>
          </cell>
        </row>
        <row r="63">
          <cell r="B63">
            <v>80</v>
          </cell>
          <cell r="C63" t="str">
            <v>Petrů</v>
          </cell>
          <cell r="D63" t="str">
            <v>Roman</v>
          </cell>
          <cell r="E63">
            <v>1976</v>
          </cell>
          <cell r="F63" t="str">
            <v>Drnovice</v>
          </cell>
        </row>
        <row r="64">
          <cell r="B64">
            <v>82</v>
          </cell>
          <cell r="C64" t="str">
            <v>Šorf</v>
          </cell>
          <cell r="D64" t="str">
            <v>Ivo</v>
          </cell>
          <cell r="E64">
            <v>1975</v>
          </cell>
          <cell r="F64" t="str">
            <v>ABND Racing Team Bystřice nad Pernštejnem</v>
          </cell>
        </row>
        <row r="65">
          <cell r="B65">
            <v>83</v>
          </cell>
          <cell r="C65" t="str">
            <v>Orálek</v>
          </cell>
          <cell r="D65" t="str">
            <v>Daniel</v>
          </cell>
          <cell r="E65">
            <v>1970</v>
          </cell>
          <cell r="F65" t="str">
            <v>adidas Boost Team/AC Moravská Slávia Brno</v>
          </cell>
        </row>
        <row r="66">
          <cell r="B66">
            <v>84</v>
          </cell>
          <cell r="C66" t="str">
            <v>Podmelová</v>
          </cell>
          <cell r="D66" t="str">
            <v>Vilma</v>
          </cell>
          <cell r="E66">
            <v>1962</v>
          </cell>
          <cell r="F66" t="str">
            <v>AC Moravská Slávia Brno</v>
          </cell>
        </row>
        <row r="67">
          <cell r="B67">
            <v>85</v>
          </cell>
          <cell r="C67" t="str">
            <v>Řezníček</v>
          </cell>
          <cell r="D67" t="str">
            <v>Roman</v>
          </cell>
          <cell r="E67">
            <v>1977</v>
          </cell>
          <cell r="F67" t="str">
            <v>Žďár nad Sázavou</v>
          </cell>
        </row>
        <row r="68">
          <cell r="B68">
            <v>86</v>
          </cell>
          <cell r="C68" t="str">
            <v>Šperka</v>
          </cell>
          <cell r="D68" t="str">
            <v>Oldřich</v>
          </cell>
          <cell r="E68">
            <v>1956</v>
          </cell>
          <cell r="F68" t="str">
            <v>Jedovnice</v>
          </cell>
        </row>
        <row r="69">
          <cell r="B69">
            <v>87</v>
          </cell>
          <cell r="C69" t="str">
            <v>Hančl</v>
          </cell>
          <cell r="D69" t="str">
            <v>Roman</v>
          </cell>
          <cell r="E69">
            <v>1967</v>
          </cell>
          <cell r="F69" t="str">
            <v>Tišnov</v>
          </cell>
        </row>
        <row r="70">
          <cell r="B70">
            <v>89</v>
          </cell>
          <cell r="C70" t="str">
            <v>Weis</v>
          </cell>
          <cell r="D70" t="str">
            <v>Josef</v>
          </cell>
          <cell r="E70">
            <v>1974</v>
          </cell>
          <cell r="F70" t="str">
            <v>Elite Sport Boskovice</v>
          </cell>
        </row>
        <row r="71">
          <cell r="B71">
            <v>90</v>
          </cell>
          <cell r="C71" t="str">
            <v>Hakl</v>
          </cell>
          <cell r="D71" t="str">
            <v>Zdeněk</v>
          </cell>
          <cell r="E71">
            <v>1982</v>
          </cell>
          <cell r="F71" t="str">
            <v>SK Tri Cyklochlubna</v>
          </cell>
        </row>
        <row r="72">
          <cell r="B72">
            <v>91</v>
          </cell>
          <cell r="C72" t="str">
            <v>Hakl</v>
          </cell>
          <cell r="D72" t="str">
            <v>Martin</v>
          </cell>
          <cell r="E72">
            <v>1987</v>
          </cell>
          <cell r="F72" t="str">
            <v>Running With Those That Can't</v>
          </cell>
        </row>
        <row r="73">
          <cell r="B73">
            <v>92</v>
          </cell>
          <cell r="C73" t="str">
            <v>Novotný</v>
          </cell>
          <cell r="D73" t="str">
            <v>Petr</v>
          </cell>
          <cell r="E73">
            <v>1965</v>
          </cell>
          <cell r="F73" t="str">
            <v>Kuřim</v>
          </cell>
        </row>
        <row r="74">
          <cell r="B74">
            <v>93</v>
          </cell>
          <cell r="C74" t="str">
            <v>Konečný</v>
          </cell>
          <cell r="D74" t="str">
            <v>Libor</v>
          </cell>
          <cell r="E74">
            <v>1971</v>
          </cell>
          <cell r="F74" t="str">
            <v>Kuřim</v>
          </cell>
        </row>
        <row r="75">
          <cell r="B75">
            <v>94</v>
          </cell>
          <cell r="C75" t="str">
            <v>Benc</v>
          </cell>
          <cell r="D75" t="str">
            <v>Karel</v>
          </cell>
          <cell r="E75">
            <v>1975</v>
          </cell>
          <cell r="F75" t="str">
            <v>Pivonice</v>
          </cell>
        </row>
        <row r="76">
          <cell r="B76">
            <v>95</v>
          </cell>
          <cell r="C76" t="str">
            <v>Zourek</v>
          </cell>
          <cell r="D76" t="str">
            <v>Karel</v>
          </cell>
          <cell r="E76">
            <v>1959</v>
          </cell>
          <cell r="F76" t="str">
            <v>Bedřichovice</v>
          </cell>
        </row>
        <row r="77">
          <cell r="B77">
            <v>96</v>
          </cell>
          <cell r="C77" t="str">
            <v>Konečný</v>
          </cell>
          <cell r="D77" t="str">
            <v>Jaroslav</v>
          </cell>
          <cell r="E77">
            <v>1969</v>
          </cell>
          <cell r="F77" t="str">
            <v>Essens Popůvky</v>
          </cell>
        </row>
        <row r="78">
          <cell r="B78">
            <v>97</v>
          </cell>
          <cell r="C78" t="str">
            <v>Koutský</v>
          </cell>
          <cell r="D78" t="str">
            <v>Tomáš</v>
          </cell>
          <cell r="E78">
            <v>1987</v>
          </cell>
          <cell r="F78" t="str">
            <v>Ledová stěna Vír</v>
          </cell>
        </row>
        <row r="79">
          <cell r="B79">
            <v>98</v>
          </cell>
          <cell r="C79" t="str">
            <v>Tonarová</v>
          </cell>
          <cell r="D79" t="str">
            <v>Miroslava</v>
          </cell>
          <cell r="E79">
            <v>1976</v>
          </cell>
          <cell r="F79" t="str">
            <v>Bory</v>
          </cell>
        </row>
        <row r="80">
          <cell r="B80">
            <v>99</v>
          </cell>
          <cell r="C80" t="str">
            <v>Daněk</v>
          </cell>
          <cell r="D80" t="str">
            <v>Milan</v>
          </cell>
          <cell r="E80">
            <v>1962</v>
          </cell>
          <cell r="F80" t="str">
            <v>Horizont kola Novák Blansko</v>
          </cell>
        </row>
        <row r="81">
          <cell r="B81">
            <v>100</v>
          </cell>
          <cell r="C81" t="str">
            <v>Šacl</v>
          </cell>
          <cell r="D81" t="str">
            <v>Pavel</v>
          </cell>
          <cell r="E81">
            <v>1981</v>
          </cell>
          <cell r="F81" t="str">
            <v>Dolní Rožínka</v>
          </cell>
        </row>
        <row r="82">
          <cell r="B82">
            <v>101</v>
          </cell>
          <cell r="C82" t="str">
            <v>Jeneš</v>
          </cell>
          <cell r="D82" t="str">
            <v>Kamil</v>
          </cell>
          <cell r="E82">
            <v>1984</v>
          </cell>
          <cell r="F82" t="str">
            <v>3KJRUN</v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</row>
        <row r="94">
          <cell r="B94">
            <v>46</v>
          </cell>
          <cell r="C94" t="str">
            <v>Vágner</v>
          </cell>
          <cell r="D94" t="str">
            <v>Vojtěch</v>
          </cell>
          <cell r="E94">
            <v>1999</v>
          </cell>
          <cell r="F94" t="str">
            <v>Brno</v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</row>
        <row r="98">
          <cell r="B98">
            <v>45</v>
          </cell>
          <cell r="C98" t="str">
            <v>Misař</v>
          </cell>
          <cell r="D98" t="str">
            <v>Ondřej</v>
          </cell>
          <cell r="E98">
            <v>2000</v>
          </cell>
          <cell r="F98" t="str">
            <v>Brno</v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zenční listina"/>
      <sheetName val="Startovní listina"/>
      <sheetName val="Výsledková listina"/>
      <sheetName val="Družstva"/>
      <sheetName val="Běh Vírem"/>
      <sheetName val="mezičasy"/>
      <sheetName val="Družstva (prac.)"/>
      <sheetName val="Výsledková listina (2)"/>
      <sheetName val="MSM 2015"/>
    </sheetNames>
    <definedNames>
      <definedName name="řazení1"/>
      <definedName name="řazení2"/>
    </definedNames>
    <sheetDataSet>
      <sheetData sheetId="0">
        <row r="2">
          <cell r="O2">
            <v>2015</v>
          </cell>
        </row>
      </sheetData>
      <sheetData sheetId="1">
        <row r="5">
          <cell r="B5">
            <v>1</v>
          </cell>
          <cell r="C5" t="str">
            <v>Bečička</v>
          </cell>
          <cell r="D5" t="str">
            <v>Petr</v>
          </cell>
          <cell r="E5">
            <v>1960</v>
          </cell>
          <cell r="F5" t="str">
            <v>HAL 3000 Brno</v>
          </cell>
          <cell r="G5" t="str">
            <v>C</v>
          </cell>
        </row>
        <row r="6">
          <cell r="B6">
            <v>2</v>
          </cell>
          <cell r="C6" t="str">
            <v>Pivec</v>
          </cell>
          <cell r="D6" t="str">
            <v>Jan</v>
          </cell>
          <cell r="E6">
            <v>1981</v>
          </cell>
          <cell r="F6" t="str">
            <v>HAL 3000 Brno</v>
          </cell>
          <cell r="G6" t="str">
            <v>A</v>
          </cell>
        </row>
        <row r="7">
          <cell r="B7">
            <v>3</v>
          </cell>
          <cell r="C7" t="str">
            <v>Dostálová</v>
          </cell>
          <cell r="D7" t="str">
            <v>Vendula</v>
          </cell>
          <cell r="E7">
            <v>1981</v>
          </cell>
          <cell r="F7" t="str">
            <v>HAL 3000 Brno</v>
          </cell>
          <cell r="G7" t="str">
            <v>F</v>
          </cell>
        </row>
        <row r="8">
          <cell r="B8">
            <v>4</v>
          </cell>
          <cell r="C8" t="str">
            <v>Navrátilová</v>
          </cell>
          <cell r="D8" t="str">
            <v>Vlasta</v>
          </cell>
          <cell r="E8">
            <v>1983</v>
          </cell>
          <cell r="F8" t="str">
            <v>Vír</v>
          </cell>
          <cell r="G8" t="str">
            <v>F</v>
          </cell>
        </row>
        <row r="9">
          <cell r="B9">
            <v>5</v>
          </cell>
          <cell r="C9" t="str">
            <v>Chramosta</v>
          </cell>
          <cell r="D9" t="str">
            <v>Jaroslav</v>
          </cell>
          <cell r="E9">
            <v>1966</v>
          </cell>
          <cell r="F9" t="str">
            <v>JABOJA Team Děčín</v>
          </cell>
          <cell r="G9" t="str">
            <v>B</v>
          </cell>
        </row>
        <row r="10">
          <cell r="B10">
            <v>6</v>
          </cell>
          <cell r="C10" t="str">
            <v>Zourek</v>
          </cell>
          <cell r="D10" t="str">
            <v>Karel</v>
          </cell>
          <cell r="E10">
            <v>1959</v>
          </cell>
          <cell r="F10" t="str">
            <v>Brno</v>
          </cell>
          <cell r="G10" t="str">
            <v>C</v>
          </cell>
        </row>
        <row r="11">
          <cell r="B11">
            <v>7</v>
          </cell>
          <cell r="C11" t="str">
            <v>Komárková</v>
          </cell>
          <cell r="D11" t="str">
            <v>Zdeňka</v>
          </cell>
          <cell r="E11">
            <v>1974</v>
          </cell>
          <cell r="F11" t="str">
            <v>SDH Bolešín</v>
          </cell>
          <cell r="G11" t="str">
            <v>G</v>
          </cell>
        </row>
        <row r="12">
          <cell r="B12">
            <v>8</v>
          </cell>
          <cell r="C12" t="str">
            <v>Škapa</v>
          </cell>
          <cell r="D12" t="str">
            <v>Marek</v>
          </cell>
          <cell r="E12">
            <v>1971</v>
          </cell>
          <cell r="F12" t="str">
            <v>MK Seitl Ostrava</v>
          </cell>
          <cell r="G12" t="str">
            <v>B</v>
          </cell>
        </row>
        <row r="13">
          <cell r="B13">
            <v>9</v>
          </cell>
          <cell r="C13" t="str">
            <v>Výtisk</v>
          </cell>
          <cell r="D13" t="str">
            <v>Alfons</v>
          </cell>
          <cell r="E13">
            <v>1949</v>
          </cell>
          <cell r="F13" t="str">
            <v>MK Seitl Ostrava</v>
          </cell>
          <cell r="G13" t="str">
            <v>D</v>
          </cell>
        </row>
        <row r="14">
          <cell r="B14">
            <v>10</v>
          </cell>
          <cell r="C14" t="str">
            <v>Dvorský</v>
          </cell>
          <cell r="D14" t="str">
            <v>Ladislav</v>
          </cell>
          <cell r="E14">
            <v>1965</v>
          </cell>
          <cell r="F14" t="str">
            <v>MK Seitl Ostrava</v>
          </cell>
          <cell r="G14" t="str">
            <v>C</v>
          </cell>
        </row>
        <row r="15">
          <cell r="B15">
            <v>11</v>
          </cell>
          <cell r="C15" t="str">
            <v>Fousek</v>
          </cell>
          <cell r="D15" t="str">
            <v>Jan</v>
          </cell>
          <cell r="E15">
            <v>1991</v>
          </cell>
          <cell r="F15" t="str">
            <v>MK Seitl Ostrava</v>
          </cell>
          <cell r="G15" t="str">
            <v>A</v>
          </cell>
        </row>
        <row r="16">
          <cell r="B16">
            <v>12</v>
          </cell>
          <cell r="C16" t="str">
            <v>Tesařová</v>
          </cell>
          <cell r="D16" t="str">
            <v>Marie</v>
          </cell>
          <cell r="E16">
            <v>1954</v>
          </cell>
          <cell r="F16" t="str">
            <v>Křižanov</v>
          </cell>
          <cell r="G16" t="str">
            <v>H</v>
          </cell>
        </row>
        <row r="17">
          <cell r="B17">
            <v>13</v>
          </cell>
          <cell r="C17" t="str">
            <v>Kresta</v>
          </cell>
          <cell r="D17" t="str">
            <v>Roman</v>
          </cell>
          <cell r="E17">
            <v>1965</v>
          </cell>
          <cell r="F17" t="str">
            <v>Brno</v>
          </cell>
          <cell r="G17" t="str">
            <v>C</v>
          </cell>
        </row>
        <row r="18">
          <cell r="B18">
            <v>14</v>
          </cell>
          <cell r="C18" t="str">
            <v>Holý</v>
          </cell>
          <cell r="D18" t="str">
            <v>Josef</v>
          </cell>
          <cell r="E18">
            <v>1941</v>
          </cell>
          <cell r="F18" t="str">
            <v>Moravská Slávia Brno</v>
          </cell>
          <cell r="G18" t="str">
            <v>E</v>
          </cell>
        </row>
        <row r="19">
          <cell r="B19">
            <v>16</v>
          </cell>
          <cell r="C19" t="str">
            <v>Kameníčková</v>
          </cell>
          <cell r="D19" t="str">
            <v>Veronika</v>
          </cell>
          <cell r="E19">
            <v>1966</v>
          </cell>
          <cell r="F19" t="str">
            <v>Vinařice</v>
          </cell>
          <cell r="G19" t="str">
            <v>H</v>
          </cell>
        </row>
        <row r="20">
          <cell r="B20">
            <v>17</v>
          </cell>
          <cell r="C20" t="str">
            <v>Kameníček</v>
          </cell>
          <cell r="D20" t="str">
            <v>Michal</v>
          </cell>
          <cell r="E20">
            <v>1986</v>
          </cell>
          <cell r="F20" t="str">
            <v>Vinařice</v>
          </cell>
          <cell r="G20" t="str">
            <v>A</v>
          </cell>
        </row>
        <row r="21">
          <cell r="B21">
            <v>18</v>
          </cell>
          <cell r="C21" t="str">
            <v>Peštuková</v>
          </cell>
          <cell r="D21" t="str">
            <v>Ivana</v>
          </cell>
          <cell r="E21">
            <v>1990</v>
          </cell>
          <cell r="F21" t="str">
            <v>Vinařice</v>
          </cell>
          <cell r="G21" t="str">
            <v>F</v>
          </cell>
        </row>
        <row r="22">
          <cell r="B22">
            <v>19</v>
          </cell>
          <cell r="C22" t="str">
            <v>Pokorný</v>
          </cell>
          <cell r="D22" t="str">
            <v>Václav</v>
          </cell>
          <cell r="E22">
            <v>1978</v>
          </cell>
          <cell r="F22" t="str">
            <v>Brno</v>
          </cell>
          <cell r="G22" t="str">
            <v>A</v>
          </cell>
        </row>
        <row r="23">
          <cell r="B23">
            <v>21</v>
          </cell>
          <cell r="C23" t="str">
            <v>Hrubý</v>
          </cell>
          <cell r="D23" t="str">
            <v>Milan</v>
          </cell>
          <cell r="E23">
            <v>1938</v>
          </cell>
          <cell r="F23" t="str">
            <v>Blansko</v>
          </cell>
          <cell r="G23" t="str">
            <v>E</v>
          </cell>
        </row>
        <row r="24">
          <cell r="B24">
            <v>22</v>
          </cell>
          <cell r="C24" t="str">
            <v>Štýbnar</v>
          </cell>
          <cell r="D24" t="str">
            <v>Zbyněk</v>
          </cell>
          <cell r="E24">
            <v>1974</v>
          </cell>
          <cell r="F24" t="str">
            <v>Běžec Vysočiny Jihlava</v>
          </cell>
          <cell r="G24" t="str">
            <v>B</v>
          </cell>
        </row>
        <row r="25">
          <cell r="B25">
            <v>23</v>
          </cell>
          <cell r="C25" t="str">
            <v>Vašalovská</v>
          </cell>
          <cell r="D25" t="str">
            <v>Petra</v>
          </cell>
          <cell r="E25">
            <v>1986</v>
          </cell>
          <cell r="F25" t="str">
            <v>Atletic Třebíč</v>
          </cell>
          <cell r="G25" t="str">
            <v>F</v>
          </cell>
        </row>
        <row r="26">
          <cell r="B26">
            <v>24</v>
          </cell>
          <cell r="C26" t="str">
            <v>Mahelová</v>
          </cell>
          <cell r="D26" t="str">
            <v>Jitka</v>
          </cell>
          <cell r="E26">
            <v>1962</v>
          </cell>
          <cell r="F26" t="str">
            <v>Atletic Třebíč</v>
          </cell>
          <cell r="G26" t="str">
            <v>H</v>
          </cell>
        </row>
        <row r="27">
          <cell r="B27">
            <v>26</v>
          </cell>
          <cell r="C27" t="str">
            <v>Nováček</v>
          </cell>
          <cell r="D27" t="str">
            <v>Tomáš</v>
          </cell>
          <cell r="E27">
            <v>1983</v>
          </cell>
          <cell r="F27" t="str">
            <v>Atletic Třebíč</v>
          </cell>
          <cell r="G27" t="str">
            <v>A</v>
          </cell>
        </row>
        <row r="28">
          <cell r="B28">
            <v>27</v>
          </cell>
          <cell r="C28" t="str">
            <v>Bohuslav</v>
          </cell>
          <cell r="D28" t="str">
            <v>Martin</v>
          </cell>
          <cell r="E28">
            <v>1987</v>
          </cell>
          <cell r="F28" t="str">
            <v>Atletic Třebíč</v>
          </cell>
          <cell r="G28" t="str">
            <v>A</v>
          </cell>
        </row>
        <row r="29">
          <cell r="B29">
            <v>28</v>
          </cell>
          <cell r="C29" t="str">
            <v>Kratochvíl</v>
          </cell>
          <cell r="D29" t="str">
            <v>Pavel</v>
          </cell>
          <cell r="E29">
            <v>1960</v>
          </cell>
          <cell r="F29" t="str">
            <v>Atletic Třebíč</v>
          </cell>
          <cell r="G29" t="str">
            <v>C</v>
          </cell>
        </row>
        <row r="30">
          <cell r="B30">
            <v>29</v>
          </cell>
          <cell r="C30" t="str">
            <v>Provazník</v>
          </cell>
          <cell r="D30" t="str">
            <v>Milan</v>
          </cell>
          <cell r="E30">
            <v>1966</v>
          </cell>
          <cell r="F30" t="str">
            <v>Polička</v>
          </cell>
          <cell r="G30" t="str">
            <v>B</v>
          </cell>
        </row>
        <row r="31">
          <cell r="B31">
            <v>30</v>
          </cell>
          <cell r="C31" t="str">
            <v>Mikeš</v>
          </cell>
          <cell r="D31" t="str">
            <v>Petr</v>
          </cell>
          <cell r="E31">
            <v>1977</v>
          </cell>
          <cell r="F31" t="str">
            <v>Vyškovec</v>
          </cell>
          <cell r="G31" t="str">
            <v>A</v>
          </cell>
        </row>
        <row r="32">
          <cell r="B32">
            <v>31</v>
          </cell>
          <cell r="C32" t="str">
            <v>Kryštof</v>
          </cell>
          <cell r="D32" t="str">
            <v>Ondřej</v>
          </cell>
          <cell r="E32">
            <v>1976</v>
          </cell>
          <cell r="F32" t="str">
            <v>Jiskra Vír</v>
          </cell>
          <cell r="G32" t="str">
            <v>A</v>
          </cell>
        </row>
        <row r="33">
          <cell r="B33">
            <v>33</v>
          </cell>
          <cell r="C33" t="str">
            <v>Šedová</v>
          </cell>
          <cell r="D33" t="str">
            <v>Věra</v>
          </cell>
          <cell r="E33">
            <v>1964</v>
          </cell>
          <cell r="F33" t="str">
            <v>Atletic Třebíč</v>
          </cell>
          <cell r="G33" t="str">
            <v>H</v>
          </cell>
        </row>
        <row r="34">
          <cell r="B34">
            <v>34</v>
          </cell>
          <cell r="C34" t="str">
            <v>Navrátil</v>
          </cell>
          <cell r="D34" t="str">
            <v>Petr</v>
          </cell>
          <cell r="E34">
            <v>1963</v>
          </cell>
          <cell r="F34" t="str">
            <v>Rožná</v>
          </cell>
          <cell r="G34" t="str">
            <v>C</v>
          </cell>
        </row>
        <row r="35">
          <cell r="B35">
            <v>35</v>
          </cell>
          <cell r="C35" t="str">
            <v>Krátká</v>
          </cell>
          <cell r="D35" t="str">
            <v>Anna</v>
          </cell>
          <cell r="E35">
            <v>1969</v>
          </cell>
          <cell r="F35" t="str">
            <v>Hvězda SKP Pardubice</v>
          </cell>
          <cell r="G35" t="str">
            <v>H</v>
          </cell>
        </row>
        <row r="36">
          <cell r="B36">
            <v>36</v>
          </cell>
          <cell r="C36" t="str">
            <v>Krátký</v>
          </cell>
          <cell r="D36" t="str">
            <v>Josef</v>
          </cell>
          <cell r="E36">
            <v>1965</v>
          </cell>
          <cell r="F36" t="str">
            <v>Hvězda SKP Pardubice</v>
          </cell>
          <cell r="G36" t="str">
            <v>C</v>
          </cell>
        </row>
        <row r="37">
          <cell r="B37">
            <v>37</v>
          </cell>
          <cell r="C37" t="str">
            <v>Kropáček</v>
          </cell>
          <cell r="D37" t="str">
            <v>Jaroslav</v>
          </cell>
          <cell r="E37">
            <v>1970</v>
          </cell>
          <cell r="F37" t="str">
            <v>Brno</v>
          </cell>
          <cell r="G37" t="str">
            <v>B</v>
          </cell>
        </row>
        <row r="38">
          <cell r="B38">
            <v>38</v>
          </cell>
          <cell r="C38" t="str">
            <v>Kocur</v>
          </cell>
          <cell r="D38" t="str">
            <v>Lukáš</v>
          </cell>
          <cell r="E38">
            <v>1977</v>
          </cell>
          <cell r="F38" t="str">
            <v>VHS Brno</v>
          </cell>
          <cell r="G38" t="str">
            <v>A</v>
          </cell>
        </row>
        <row r="39">
          <cell r="B39">
            <v>40</v>
          </cell>
          <cell r="C39" t="str">
            <v>Ryška</v>
          </cell>
          <cell r="D39" t="str">
            <v>Vít</v>
          </cell>
          <cell r="E39">
            <v>1975</v>
          </cell>
          <cell r="F39" t="str">
            <v>VSK Univerzita Brno</v>
          </cell>
          <cell r="G39" t="str">
            <v>B</v>
          </cell>
        </row>
        <row r="40">
          <cell r="B40">
            <v>41</v>
          </cell>
          <cell r="C40" t="str">
            <v>Hýbl</v>
          </cell>
          <cell r="D40" t="str">
            <v>Jiří</v>
          </cell>
          <cell r="E40">
            <v>1967</v>
          </cell>
          <cell r="F40" t="str">
            <v>Hrušovany u Brna</v>
          </cell>
          <cell r="G40" t="str">
            <v>B</v>
          </cell>
        </row>
        <row r="41">
          <cell r="B41">
            <v>42</v>
          </cell>
          <cell r="C41" t="str">
            <v>Horný</v>
          </cell>
          <cell r="D41" t="str">
            <v>Pavel</v>
          </cell>
          <cell r="E41">
            <v>1973</v>
          </cell>
          <cell r="F41" t="str">
            <v>VHT Přerov</v>
          </cell>
          <cell r="G41" t="str">
            <v>B</v>
          </cell>
        </row>
        <row r="42">
          <cell r="B42">
            <v>43</v>
          </cell>
          <cell r="C42" t="str">
            <v>Dvořák</v>
          </cell>
          <cell r="D42" t="str">
            <v>Vojtěch</v>
          </cell>
          <cell r="E42">
            <v>1974</v>
          </cell>
          <cell r="F42" t="str">
            <v>Brno</v>
          </cell>
          <cell r="G42" t="str">
            <v>B</v>
          </cell>
        </row>
        <row r="43">
          <cell r="B43">
            <v>44</v>
          </cell>
          <cell r="C43" t="str">
            <v>Suchý</v>
          </cell>
          <cell r="D43" t="str">
            <v>Karel</v>
          </cell>
          <cell r="E43">
            <v>1956</v>
          </cell>
          <cell r="F43" t="str">
            <v>Atletic Třebíč</v>
          </cell>
          <cell r="G43" t="str">
            <v>C</v>
          </cell>
        </row>
        <row r="44">
          <cell r="B44">
            <v>45</v>
          </cell>
          <cell r="C44" t="str">
            <v>Hakl</v>
          </cell>
          <cell r="D44" t="str">
            <v>Martin</v>
          </cell>
          <cell r="E44">
            <v>1987</v>
          </cell>
          <cell r="F44" t="str">
            <v>Running with Those that Carit</v>
          </cell>
          <cell r="G44" t="str">
            <v>A</v>
          </cell>
        </row>
        <row r="45">
          <cell r="B45">
            <v>46</v>
          </cell>
          <cell r="C45" t="str">
            <v>Münster</v>
          </cell>
          <cell r="D45" t="str">
            <v>Libor</v>
          </cell>
          <cell r="E45">
            <v>1966</v>
          </cell>
          <cell r="F45" t="str">
            <v>Blansko</v>
          </cell>
          <cell r="G45" t="str">
            <v>B</v>
          </cell>
        </row>
        <row r="46">
          <cell r="B46">
            <v>47</v>
          </cell>
          <cell r="C46" t="str">
            <v>Boháč</v>
          </cell>
          <cell r="D46" t="str">
            <v>Jiří</v>
          </cell>
          <cell r="E46">
            <v>1954</v>
          </cell>
          <cell r="F46" t="str">
            <v>Běhej Brno com</v>
          </cell>
          <cell r="G46" t="str">
            <v>D</v>
          </cell>
        </row>
        <row r="47">
          <cell r="B47">
            <v>48</v>
          </cell>
          <cell r="C47" t="str">
            <v>Alman</v>
          </cell>
          <cell r="D47" t="str">
            <v>Dušan</v>
          </cell>
          <cell r="E47">
            <v>1967</v>
          </cell>
          <cell r="F47" t="str">
            <v>Babice</v>
          </cell>
          <cell r="G47" t="str">
            <v>B</v>
          </cell>
        </row>
        <row r="48">
          <cell r="B48">
            <v>49</v>
          </cell>
          <cell r="C48" t="str">
            <v>Plekanec</v>
          </cell>
          <cell r="D48" t="str">
            <v>Juraj</v>
          </cell>
          <cell r="E48">
            <v>1974</v>
          </cell>
          <cell r="F48" t="str">
            <v>Brno</v>
          </cell>
          <cell r="G48" t="str">
            <v>B</v>
          </cell>
        </row>
        <row r="49">
          <cell r="B49">
            <v>50</v>
          </cell>
          <cell r="C49" t="str">
            <v>Dušil</v>
          </cell>
          <cell r="D49" t="str">
            <v>Jaroslav</v>
          </cell>
          <cell r="E49">
            <v>1970</v>
          </cell>
          <cell r="F49" t="str">
            <v>Brno</v>
          </cell>
          <cell r="G49" t="str">
            <v>B</v>
          </cell>
        </row>
        <row r="50">
          <cell r="B50">
            <v>51</v>
          </cell>
          <cell r="C50" t="str">
            <v>Pešáková</v>
          </cell>
          <cell r="D50" t="str">
            <v>Mirka</v>
          </cell>
          <cell r="E50">
            <v>1985</v>
          </cell>
          <cell r="F50" t="str">
            <v>AK RACERS Tetčice</v>
          </cell>
          <cell r="G50" t="str">
            <v>F</v>
          </cell>
        </row>
        <row r="51">
          <cell r="B51">
            <v>53</v>
          </cell>
          <cell r="C51" t="str">
            <v>Očenášek</v>
          </cell>
          <cell r="D51" t="str">
            <v>Zdeněk</v>
          </cell>
          <cell r="E51">
            <v>1976</v>
          </cell>
          <cell r="F51" t="str">
            <v>Brno</v>
          </cell>
          <cell r="G51" t="str">
            <v>A</v>
          </cell>
        </row>
        <row r="52">
          <cell r="B52">
            <v>54</v>
          </cell>
          <cell r="C52" t="str">
            <v>Mareš</v>
          </cell>
          <cell r="D52" t="str">
            <v>Bohumil</v>
          </cell>
          <cell r="E52">
            <v>1951</v>
          </cell>
          <cell r="F52" t="str">
            <v>LEAR Brno</v>
          </cell>
          <cell r="G52" t="str">
            <v>D</v>
          </cell>
        </row>
        <row r="53">
          <cell r="B53">
            <v>55</v>
          </cell>
          <cell r="C53" t="str">
            <v>Kolman</v>
          </cell>
          <cell r="D53" t="str">
            <v>Jakub</v>
          </cell>
          <cell r="E53">
            <v>1976</v>
          </cell>
          <cell r="F53" t="str">
            <v>Posilovna Průvan</v>
          </cell>
          <cell r="G53" t="str">
            <v>A</v>
          </cell>
        </row>
        <row r="54">
          <cell r="B54">
            <v>56</v>
          </cell>
          <cell r="C54" t="str">
            <v>Johaníková</v>
          </cell>
          <cell r="D54" t="str">
            <v>Lucie</v>
          </cell>
          <cell r="E54">
            <v>1986</v>
          </cell>
          <cell r="F54" t="str">
            <v>Moravská Slávia Brno</v>
          </cell>
          <cell r="G54" t="str">
            <v>F</v>
          </cell>
        </row>
        <row r="55">
          <cell r="B55">
            <v>57</v>
          </cell>
          <cell r="C55" t="str">
            <v>Češner</v>
          </cell>
          <cell r="D55" t="str">
            <v>Vladimír</v>
          </cell>
          <cell r="E55">
            <v>1958</v>
          </cell>
          <cell r="F55" t="str">
            <v>Odolena Voda</v>
          </cell>
          <cell r="G55" t="str">
            <v>C</v>
          </cell>
        </row>
        <row r="56">
          <cell r="B56">
            <v>58</v>
          </cell>
          <cell r="C56" t="str">
            <v>Řezníček</v>
          </cell>
          <cell r="D56" t="str">
            <v>Roman</v>
          </cell>
          <cell r="E56">
            <v>1977</v>
          </cell>
          <cell r="F56" t="str">
            <v>Žďár nad Sázavou</v>
          </cell>
          <cell r="G56" t="str">
            <v>A</v>
          </cell>
        </row>
        <row r="57">
          <cell r="B57">
            <v>59</v>
          </cell>
          <cell r="C57" t="str">
            <v>Hübner</v>
          </cell>
          <cell r="D57" t="str">
            <v>Jan</v>
          </cell>
          <cell r="E57">
            <v>1978</v>
          </cell>
          <cell r="F57" t="str">
            <v>SDH Bolešín</v>
          </cell>
          <cell r="G57" t="str">
            <v>A</v>
          </cell>
        </row>
        <row r="58">
          <cell r="B58">
            <v>60</v>
          </cell>
          <cell r="C58" t="str">
            <v>Kupidlovský</v>
          </cell>
          <cell r="D58" t="str">
            <v>Daniel</v>
          </cell>
          <cell r="E58">
            <v>1976</v>
          </cell>
          <cell r="F58" t="str">
            <v>Stodůlky</v>
          </cell>
          <cell r="G58" t="str">
            <v>A</v>
          </cell>
        </row>
        <row r="59">
          <cell r="B59">
            <v>61</v>
          </cell>
          <cell r="C59" t="str">
            <v>Bezrouk</v>
          </cell>
          <cell r="D59" t="str">
            <v>Jiří</v>
          </cell>
          <cell r="E59">
            <v>1962</v>
          </cell>
          <cell r="F59" t="str">
            <v>Křtiny</v>
          </cell>
          <cell r="G59" t="str">
            <v>C</v>
          </cell>
        </row>
        <row r="60">
          <cell r="B60">
            <v>62</v>
          </cell>
          <cell r="C60" t="str">
            <v>Čuhel</v>
          </cell>
          <cell r="D60" t="str">
            <v>Jiří</v>
          </cell>
          <cell r="E60">
            <v>1958</v>
          </cell>
          <cell r="F60" t="str">
            <v>Křtěnov</v>
          </cell>
          <cell r="G60" t="str">
            <v>C</v>
          </cell>
        </row>
        <row r="61">
          <cell r="B61">
            <v>63</v>
          </cell>
          <cell r="C61" t="str">
            <v>Sedláček</v>
          </cell>
          <cell r="D61" t="str">
            <v>Aleš</v>
          </cell>
          <cell r="E61">
            <v>1976</v>
          </cell>
          <cell r="F61" t="str">
            <v>Sokol Přísnotice</v>
          </cell>
          <cell r="G61" t="str">
            <v>A</v>
          </cell>
        </row>
        <row r="62">
          <cell r="B62">
            <v>64</v>
          </cell>
          <cell r="C62" t="str">
            <v>Cechmaister</v>
          </cell>
          <cell r="D62" t="str">
            <v>Bohumil</v>
          </cell>
          <cell r="E62">
            <v>1974</v>
          </cell>
          <cell r="F62" t="str">
            <v>Sokol Přísnotice</v>
          </cell>
          <cell r="G62" t="str">
            <v>B</v>
          </cell>
        </row>
        <row r="63">
          <cell r="B63">
            <v>67</v>
          </cell>
          <cell r="C63" t="str">
            <v>Dubský</v>
          </cell>
          <cell r="D63" t="str">
            <v>Roman</v>
          </cell>
          <cell r="E63">
            <v>1978</v>
          </cell>
          <cell r="F63" t="str">
            <v>SK Přibyslav</v>
          </cell>
          <cell r="G63" t="str">
            <v>A</v>
          </cell>
        </row>
        <row r="64">
          <cell r="B64">
            <v>69</v>
          </cell>
          <cell r="C64" t="str">
            <v>Rokosová</v>
          </cell>
          <cell r="D64" t="str">
            <v>Ivana</v>
          </cell>
          <cell r="E64">
            <v>1982</v>
          </cell>
          <cell r="F64" t="str">
            <v>Polička</v>
          </cell>
          <cell r="G64" t="str">
            <v>F</v>
          </cell>
        </row>
        <row r="65">
          <cell r="B65">
            <v>70</v>
          </cell>
          <cell r="C65" t="str">
            <v>Strakoš</v>
          </cell>
          <cell r="D65" t="str">
            <v>Vilém</v>
          </cell>
          <cell r="E65">
            <v>1969</v>
          </cell>
          <cell r="F65" t="str">
            <v>SK Fuga Kuřim</v>
          </cell>
          <cell r="G65" t="str">
            <v>B</v>
          </cell>
        </row>
        <row r="66">
          <cell r="B66">
            <v>72</v>
          </cell>
          <cell r="C66" t="str">
            <v>Mička</v>
          </cell>
          <cell r="D66" t="str">
            <v>Michal</v>
          </cell>
          <cell r="E66">
            <v>1987</v>
          </cell>
          <cell r="F66" t="str">
            <v>Žďár nad Sázavou</v>
          </cell>
          <cell r="G66" t="str">
            <v>A</v>
          </cell>
        </row>
        <row r="67">
          <cell r="B67">
            <v>73</v>
          </cell>
          <cell r="C67" t="str">
            <v>Brabenec</v>
          </cell>
          <cell r="D67" t="str">
            <v>Aleš</v>
          </cell>
          <cell r="E67">
            <v>1987</v>
          </cell>
          <cell r="F67" t="str">
            <v>Žďár nad Sázavou</v>
          </cell>
          <cell r="G67" t="str">
            <v>A</v>
          </cell>
        </row>
        <row r="68">
          <cell r="B68">
            <v>74</v>
          </cell>
          <cell r="C68" t="str">
            <v>Brabenec</v>
          </cell>
          <cell r="D68" t="str">
            <v>Miroslav</v>
          </cell>
          <cell r="E68">
            <v>1959</v>
          </cell>
          <cell r="F68" t="str">
            <v>Žďár nad Sázavou</v>
          </cell>
          <cell r="G68" t="str">
            <v>C</v>
          </cell>
        </row>
        <row r="69">
          <cell r="B69">
            <v>75</v>
          </cell>
          <cell r="C69" t="str">
            <v>Kaše</v>
          </cell>
          <cell r="D69" t="str">
            <v>Jaroslav</v>
          </cell>
          <cell r="E69">
            <v>1953</v>
          </cell>
          <cell r="F69" t="str">
            <v>Club běžeckých outsiderů</v>
          </cell>
          <cell r="G69" t="str">
            <v>D</v>
          </cell>
        </row>
        <row r="70">
          <cell r="B70">
            <v>76</v>
          </cell>
          <cell r="C70" t="str">
            <v>Novotný</v>
          </cell>
          <cell r="D70" t="str">
            <v>Petr</v>
          </cell>
          <cell r="E70">
            <v>1965</v>
          </cell>
          <cell r="F70" t="str">
            <v>Kuřim</v>
          </cell>
          <cell r="G70" t="str">
            <v>C</v>
          </cell>
        </row>
        <row r="71">
          <cell r="B71">
            <v>77</v>
          </cell>
          <cell r="C71" t="str">
            <v>Barták</v>
          </cell>
          <cell r="D71" t="str">
            <v>Roland</v>
          </cell>
          <cell r="E71">
            <v>1965</v>
          </cell>
          <cell r="F71" t="str">
            <v>Kuřim</v>
          </cell>
          <cell r="G71" t="str">
            <v>C</v>
          </cell>
        </row>
        <row r="72">
          <cell r="B72">
            <v>79</v>
          </cell>
          <cell r="C72" t="str">
            <v>Vídeňský</v>
          </cell>
          <cell r="D72" t="str">
            <v>Jiří</v>
          </cell>
          <cell r="E72">
            <v>1947</v>
          </cell>
          <cell r="F72" t="str">
            <v>KD Moravské Budějovice</v>
          </cell>
          <cell r="G72" t="str">
            <v>D</v>
          </cell>
        </row>
        <row r="73">
          <cell r="B73">
            <v>80</v>
          </cell>
          <cell r="C73" t="str">
            <v>Nekuža</v>
          </cell>
          <cell r="D73" t="str">
            <v>Jiří</v>
          </cell>
          <cell r="E73">
            <v>1951</v>
          </cell>
          <cell r="F73" t="str">
            <v>RUNNERS Zbýšov</v>
          </cell>
          <cell r="G73" t="str">
            <v>D</v>
          </cell>
        </row>
        <row r="74">
          <cell r="B74">
            <v>82</v>
          </cell>
          <cell r="C74" t="str">
            <v>Glier</v>
          </cell>
          <cell r="D74" t="str">
            <v>Michal</v>
          </cell>
          <cell r="E74">
            <v>1982</v>
          </cell>
          <cell r="F74" t="str">
            <v>Moravská Slávia Brno</v>
          </cell>
          <cell r="G74" t="str">
            <v>A</v>
          </cell>
        </row>
        <row r="75">
          <cell r="B75">
            <v>83</v>
          </cell>
          <cell r="C75" t="str">
            <v>Holoubek</v>
          </cell>
          <cell r="D75" t="str">
            <v>Jindřich</v>
          </cell>
          <cell r="E75">
            <v>1968</v>
          </cell>
          <cell r="F75" t="str">
            <v>Brno</v>
          </cell>
          <cell r="G75" t="str">
            <v>B</v>
          </cell>
        </row>
        <row r="76">
          <cell r="B76">
            <v>84</v>
          </cell>
          <cell r="C76" t="str">
            <v>Šilhan</v>
          </cell>
          <cell r="D76" t="str">
            <v>Vladimír</v>
          </cell>
          <cell r="E76">
            <v>1957</v>
          </cell>
          <cell r="F76" t="str">
            <v>Original Ježek Babice nad Svitavou</v>
          </cell>
          <cell r="G76" t="str">
            <v>C</v>
          </cell>
        </row>
        <row r="77">
          <cell r="B77">
            <v>85</v>
          </cell>
          <cell r="C77" t="str">
            <v>Jaskulka</v>
          </cell>
          <cell r="D77" t="str">
            <v>Martin</v>
          </cell>
          <cell r="E77">
            <v>1968</v>
          </cell>
          <cell r="F77" t="str">
            <v>Kuřim</v>
          </cell>
          <cell r="G77" t="str">
            <v>B</v>
          </cell>
        </row>
        <row r="78">
          <cell r="B78">
            <v>86</v>
          </cell>
          <cell r="C78" t="str">
            <v>Kosmák</v>
          </cell>
          <cell r="D78" t="str">
            <v>Václav</v>
          </cell>
          <cell r="E78">
            <v>1983</v>
          </cell>
          <cell r="F78" t="str">
            <v>Brno</v>
          </cell>
          <cell r="G78" t="str">
            <v>A</v>
          </cell>
        </row>
        <row r="79">
          <cell r="B79">
            <v>87</v>
          </cell>
          <cell r="C79" t="str">
            <v>Dýrová Macháčková</v>
          </cell>
          <cell r="D79" t="str">
            <v>Šárka</v>
          </cell>
          <cell r="E79">
            <v>1983</v>
          </cell>
          <cell r="F79" t="str">
            <v>Mizunoteam Brno</v>
          </cell>
          <cell r="G79" t="str">
            <v>F</v>
          </cell>
        </row>
        <row r="80">
          <cell r="B80">
            <v>89</v>
          </cell>
          <cell r="C80" t="str">
            <v>Kohoutek</v>
          </cell>
          <cell r="D80" t="str">
            <v>Jaromír</v>
          </cell>
          <cell r="E80">
            <v>1955</v>
          </cell>
          <cell r="F80" t="str">
            <v>Brno</v>
          </cell>
          <cell r="G80" t="str">
            <v>D</v>
          </cell>
        </row>
        <row r="81">
          <cell r="B81">
            <v>90</v>
          </cell>
          <cell r="C81" t="str">
            <v>Ježová</v>
          </cell>
          <cell r="D81" t="str">
            <v>Martina</v>
          </cell>
          <cell r="E81">
            <v>1975</v>
          </cell>
          <cell r="F81" t="str">
            <v>Brno</v>
          </cell>
          <cell r="G81" t="str">
            <v>G</v>
          </cell>
        </row>
        <row r="82">
          <cell r="B82">
            <v>91</v>
          </cell>
          <cell r="C82" t="str">
            <v>Poneš</v>
          </cell>
          <cell r="D82" t="str">
            <v>Pavel</v>
          </cell>
          <cell r="E82">
            <v>1978</v>
          </cell>
          <cell r="F82" t="str">
            <v>TK SOKOLI Brno</v>
          </cell>
          <cell r="G82" t="str">
            <v>A</v>
          </cell>
        </row>
        <row r="83">
          <cell r="B83">
            <v>92</v>
          </cell>
          <cell r="C83" t="str">
            <v>Řezníček</v>
          </cell>
          <cell r="D83" t="str">
            <v>Petr</v>
          </cell>
          <cell r="E83">
            <v>1973</v>
          </cell>
          <cell r="F83" t="str">
            <v>Polnička</v>
          </cell>
          <cell r="G83" t="str">
            <v>B</v>
          </cell>
        </row>
        <row r="84">
          <cell r="B84">
            <v>93</v>
          </cell>
          <cell r="C84" t="str">
            <v>Havlíček</v>
          </cell>
          <cell r="D84" t="str">
            <v>Ivo</v>
          </cell>
          <cell r="E84">
            <v>1966</v>
          </cell>
          <cell r="F84" t="str">
            <v>Lánov - Krkonoše</v>
          </cell>
          <cell r="G84" t="str">
            <v>B</v>
          </cell>
        </row>
        <row r="85">
          <cell r="B85">
            <v>94</v>
          </cell>
          <cell r="C85" t="str">
            <v>Benc</v>
          </cell>
          <cell r="D85" t="str">
            <v>Karel</v>
          </cell>
          <cell r="E85">
            <v>1975</v>
          </cell>
          <cell r="F85" t="str">
            <v>Pivonice</v>
          </cell>
          <cell r="G85" t="str">
            <v>B</v>
          </cell>
        </row>
        <row r="86">
          <cell r="B86">
            <v>95</v>
          </cell>
          <cell r="C86" t="str">
            <v>Kratochvíl</v>
          </cell>
          <cell r="D86" t="str">
            <v>Jaroslav</v>
          </cell>
          <cell r="E86">
            <v>1977</v>
          </cell>
          <cell r="F86" t="str">
            <v>SDH Hluboké</v>
          </cell>
          <cell r="G86" t="str">
            <v>A</v>
          </cell>
        </row>
        <row r="87">
          <cell r="B87">
            <v>96</v>
          </cell>
          <cell r="C87" t="str">
            <v>Hladký</v>
          </cell>
          <cell r="D87" t="str">
            <v>Jiří</v>
          </cell>
          <cell r="E87">
            <v>1975</v>
          </cell>
          <cell r="F87" t="str">
            <v>Brno - Nový Lískovec</v>
          </cell>
          <cell r="G87" t="str">
            <v>B</v>
          </cell>
        </row>
        <row r="88">
          <cell r="B88">
            <v>97</v>
          </cell>
          <cell r="C88" t="str">
            <v>Tonarová</v>
          </cell>
          <cell r="D88" t="str">
            <v>Miroslava</v>
          </cell>
          <cell r="E88">
            <v>1976</v>
          </cell>
          <cell r="F88" t="str">
            <v>Bory</v>
          </cell>
          <cell r="G88" t="str">
            <v>G</v>
          </cell>
        </row>
        <row r="89">
          <cell r="B89">
            <v>98</v>
          </cell>
          <cell r="C89" t="str">
            <v>Konečný</v>
          </cell>
          <cell r="D89" t="str">
            <v>Libor</v>
          </cell>
          <cell r="E89">
            <v>1971</v>
          </cell>
          <cell r="F89" t="str">
            <v>Kuřim</v>
          </cell>
          <cell r="G89" t="str">
            <v>B</v>
          </cell>
        </row>
        <row r="90">
          <cell r="B90">
            <v>99</v>
          </cell>
          <cell r="C90" t="str">
            <v>Vacula</v>
          </cell>
          <cell r="D90" t="str">
            <v>Ondřej</v>
          </cell>
          <cell r="E90">
            <v>1981</v>
          </cell>
          <cell r="F90" t="str">
            <v>AC Lelek Lelekovice</v>
          </cell>
          <cell r="G90" t="str">
            <v>A</v>
          </cell>
        </row>
        <row r="91">
          <cell r="B91">
            <v>100</v>
          </cell>
          <cell r="C91" t="str">
            <v>Fučík</v>
          </cell>
          <cell r="D91" t="str">
            <v>Jaroslav</v>
          </cell>
          <cell r="E91">
            <v>1974</v>
          </cell>
          <cell r="F91" t="str">
            <v>Prosetín</v>
          </cell>
          <cell r="G91" t="str">
            <v>B</v>
          </cell>
        </row>
        <row r="92">
          <cell r="B92">
            <v>101</v>
          </cell>
          <cell r="C92" t="str">
            <v>Milka</v>
          </cell>
          <cell r="D92" t="str">
            <v>Zdeněk</v>
          </cell>
          <cell r="E92">
            <v>1984</v>
          </cell>
          <cell r="F92" t="str">
            <v>Brno</v>
          </cell>
          <cell r="G92" t="str">
            <v>A</v>
          </cell>
        </row>
        <row r="93">
          <cell r="B93">
            <v>102</v>
          </cell>
          <cell r="C93" t="str">
            <v>Konečný</v>
          </cell>
          <cell r="D93" t="str">
            <v>Jaroslav</v>
          </cell>
          <cell r="E93">
            <v>1969</v>
          </cell>
          <cell r="F93" t="str">
            <v>Popůvky</v>
          </cell>
          <cell r="G93" t="str">
            <v>B</v>
          </cell>
        </row>
        <row r="94">
          <cell r="B94">
            <v>103</v>
          </cell>
          <cell r="C94" t="str">
            <v>Junga</v>
          </cell>
          <cell r="D94" t="str">
            <v>Stanislav</v>
          </cell>
          <cell r="E94">
            <v>1971</v>
          </cell>
          <cell r="F94" t="str">
            <v>Újezd u Brna</v>
          </cell>
          <cell r="G94" t="str">
            <v>B</v>
          </cell>
        </row>
        <row r="95">
          <cell r="B95">
            <v>104</v>
          </cell>
          <cell r="C95" t="str">
            <v>Sedláček</v>
          </cell>
          <cell r="D95" t="str">
            <v>Svatopluk</v>
          </cell>
          <cell r="E95">
            <v>1957</v>
          </cell>
          <cell r="F95" t="str">
            <v>Moravská Slávia Brno</v>
          </cell>
          <cell r="G95" t="str">
            <v>C</v>
          </cell>
        </row>
        <row r="96">
          <cell r="B96">
            <v>105</v>
          </cell>
          <cell r="C96" t="str">
            <v>Procházka</v>
          </cell>
          <cell r="D96" t="str">
            <v>Pavel</v>
          </cell>
          <cell r="E96">
            <v>1988</v>
          </cell>
          <cell r="F96" t="str">
            <v>Bystřice nad Pernštejnem</v>
          </cell>
          <cell r="G96" t="str">
            <v>A</v>
          </cell>
        </row>
        <row r="97">
          <cell r="B97">
            <v>106</v>
          </cell>
          <cell r="C97" t="str">
            <v>Podmelová</v>
          </cell>
          <cell r="D97" t="str">
            <v>Vilma</v>
          </cell>
          <cell r="E97">
            <v>1962</v>
          </cell>
          <cell r="F97" t="str">
            <v>Moravská Slávia Brno</v>
          </cell>
          <cell r="G97" t="str">
            <v>H</v>
          </cell>
        </row>
        <row r="98">
          <cell r="B98">
            <v>107</v>
          </cell>
          <cell r="C98" t="str">
            <v>Orálek</v>
          </cell>
          <cell r="D98" t="str">
            <v>Daniel</v>
          </cell>
          <cell r="E98">
            <v>1970</v>
          </cell>
          <cell r="F98" t="str">
            <v>Moravská Slávia Brno</v>
          </cell>
          <cell r="G98" t="str">
            <v>B</v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onza.prihoda@seznam.cz" TargetMode="External"/><Relationship Id="rId3" Type="http://schemas.openxmlformats.org/officeDocument/2006/relationships/hyperlink" Target="mailto:o.krystof@seznam.cz" TargetMode="External"/><Relationship Id="rId7" Type="http://schemas.openxmlformats.org/officeDocument/2006/relationships/hyperlink" Target="mailto:dubsky.roman@seznam.cz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m.provaznik@email.cz" TargetMode="External"/><Relationship Id="rId1" Type="http://schemas.openxmlformats.org/officeDocument/2006/relationships/hyperlink" Target="mailto:Adslama@seznam.cz" TargetMode="External"/><Relationship Id="rId6" Type="http://schemas.openxmlformats.org/officeDocument/2006/relationships/hyperlink" Target="mailto:brazda@notarbrazda.c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vorjiri@centrum.cz" TargetMode="External"/><Relationship Id="rId10" Type="http://schemas.openxmlformats.org/officeDocument/2006/relationships/hyperlink" Target="mailto:vdvorak3@nbox.cz" TargetMode="External"/><Relationship Id="rId4" Type="http://schemas.openxmlformats.org/officeDocument/2006/relationships/hyperlink" Target="mailto:mika-k@seznam.cz" TargetMode="External"/><Relationship Id="rId9" Type="http://schemas.openxmlformats.org/officeDocument/2006/relationships/hyperlink" Target="mailto:simunek@servisdmychadel.cz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AF549"/>
  <sheetViews>
    <sheetView showGridLines="0" workbookViewId="0">
      <pane xSplit="1" ySplit="2" topLeftCell="B73" activePane="bottomRight" state="frozen"/>
      <selection pane="topRight" activeCell="B1" sqref="B1"/>
      <selection pane="bottomLeft" activeCell="A3" sqref="A3"/>
      <selection pane="bottomRight" activeCell="F54" sqref="F54"/>
    </sheetView>
  </sheetViews>
  <sheetFormatPr defaultRowHeight="12.75"/>
  <cols>
    <col min="1" max="1" width="5.5703125" style="21" customWidth="1"/>
    <col min="2" max="2" width="19.85546875" style="12" bestFit="1" customWidth="1"/>
    <col min="3" max="3" width="12.5703125" style="12" customWidth="1"/>
    <col min="4" max="4" width="9.140625" style="10" bestFit="1"/>
    <col min="5" max="5" width="41.28515625" style="12" bestFit="1" customWidth="1"/>
    <col min="6" max="6" width="12.28515625" style="12" customWidth="1"/>
    <col min="7" max="7" width="25.5703125" style="12" bestFit="1" customWidth="1"/>
    <col min="8" max="8" width="9.7109375" style="12" customWidth="1"/>
    <col min="9" max="18" width="9.140625" style="12"/>
    <col min="19" max="19" width="7.85546875" style="10" bestFit="1" customWidth="1"/>
    <col min="20" max="16384" width="9.140625" style="12"/>
  </cols>
  <sheetData>
    <row r="1" spans="1:32" ht="93" customHeight="1" thickBot="1">
      <c r="A1" s="208" t="str">
        <f>"Prezenční listina - Malý svratecký maratón "&amp;O2</f>
        <v>Prezenční listina - Malý svratecký maratón 2016</v>
      </c>
      <c r="B1" s="209"/>
      <c r="C1" s="209"/>
      <c r="D1" s="209"/>
      <c r="E1" s="209"/>
      <c r="F1" s="209"/>
      <c r="G1" s="209"/>
      <c r="H1" s="2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6.25" customHeight="1" thickBot="1">
      <c r="A2" s="17"/>
      <c r="B2" s="17" t="s">
        <v>6</v>
      </c>
      <c r="C2" s="17" t="s">
        <v>0</v>
      </c>
      <c r="D2" s="17" t="s">
        <v>1</v>
      </c>
      <c r="E2" s="17" t="s">
        <v>4</v>
      </c>
      <c r="F2" s="17" t="s">
        <v>7</v>
      </c>
      <c r="G2" s="17" t="s">
        <v>5</v>
      </c>
      <c r="H2" s="17" t="s">
        <v>3</v>
      </c>
      <c r="I2" s="1"/>
      <c r="J2" s="1"/>
      <c r="K2" s="1"/>
      <c r="L2" s="1"/>
      <c r="M2" s="1"/>
      <c r="N2" s="1"/>
      <c r="O2" s="35">
        <v>2016</v>
      </c>
      <c r="P2" s="1"/>
      <c r="Q2" s="1"/>
      <c r="R2" s="1"/>
      <c r="S2" s="2" t="s">
        <v>2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2">
        <v>1</v>
      </c>
      <c r="B3" s="23" t="s">
        <v>125</v>
      </c>
      <c r="C3" s="23" t="s">
        <v>126</v>
      </c>
      <c r="D3" s="24">
        <v>1967</v>
      </c>
      <c r="E3" s="33" t="s">
        <v>181</v>
      </c>
      <c r="F3" s="25">
        <v>42</v>
      </c>
      <c r="G3" s="33" t="s">
        <v>127</v>
      </c>
      <c r="H3" s="16" t="str">
        <f t="shared" ref="H3:H34" si="0">IF(S3&lt;&gt;"Ž",IF($O$2-D3&gt;39,IF($O$2-D3&gt;49,IF($O$2-D3&gt;59,IF($O$2-D3&gt;69,IF($O$2-D3&gt;90,"","E"),"D"),"C"),"B"),"A"),IF(S3="Ž",IF($O$2-D3&gt;34,IF($O$2-D3&gt;44,IF($O$2-D3&gt;90,"","H"),"G"),"F")))</f>
        <v>B</v>
      </c>
      <c r="I3" s="1"/>
      <c r="J3" s="1"/>
      <c r="K3" s="1"/>
      <c r="L3" s="1"/>
      <c r="M3" s="1"/>
      <c r="N3" s="1"/>
      <c r="O3" s="18"/>
      <c r="P3" s="1"/>
      <c r="Q3" s="1"/>
      <c r="R3" s="1"/>
      <c r="S3" s="3" t="str">
        <f t="shared" ref="S3:S34" si="1">IF(LEN(B3)=0," ",IF(MID(B3,LEN(B3),1)="á","Ž","M"))</f>
        <v>M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6">
        <f t="shared" ref="A4:A35" si="2">IF(B4&lt;&gt;0,A3+1,"")</f>
        <v>2</v>
      </c>
      <c r="B4" s="23" t="s">
        <v>128</v>
      </c>
      <c r="C4" s="23" t="s">
        <v>129</v>
      </c>
      <c r="D4" s="24">
        <v>1965</v>
      </c>
      <c r="E4" s="33" t="s">
        <v>68</v>
      </c>
      <c r="F4" s="25">
        <v>41</v>
      </c>
      <c r="G4" s="33" t="s">
        <v>68</v>
      </c>
      <c r="H4" s="16" t="str">
        <f t="shared" si="0"/>
        <v>C</v>
      </c>
      <c r="I4" s="1"/>
      <c r="J4" s="1"/>
      <c r="K4" s="1"/>
      <c r="L4" s="1"/>
      <c r="M4" s="1"/>
      <c r="N4" s="1"/>
      <c r="O4" s="18"/>
      <c r="P4" s="1"/>
      <c r="Q4" s="1"/>
      <c r="R4" s="1"/>
      <c r="S4" s="4" t="str">
        <f t="shared" si="1"/>
        <v>M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26">
        <f t="shared" si="2"/>
        <v>3</v>
      </c>
      <c r="B5" s="23" t="s">
        <v>130</v>
      </c>
      <c r="C5" s="23" t="s">
        <v>95</v>
      </c>
      <c r="D5" s="24">
        <v>1982</v>
      </c>
      <c r="E5" s="33" t="s">
        <v>131</v>
      </c>
      <c r="F5" s="25">
        <v>2</v>
      </c>
      <c r="G5" s="33" t="s">
        <v>132</v>
      </c>
      <c r="H5" s="16" t="str">
        <f t="shared" si="0"/>
        <v>A</v>
      </c>
      <c r="I5" s="1"/>
      <c r="J5" s="1"/>
      <c r="K5" s="1"/>
      <c r="L5" s="1"/>
      <c r="M5" s="1"/>
      <c r="N5" s="1"/>
      <c r="O5" s="18"/>
      <c r="P5" s="1"/>
      <c r="Q5" s="1"/>
      <c r="R5" s="1"/>
      <c r="S5" s="3" t="str">
        <f t="shared" si="1"/>
        <v>M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26">
        <f t="shared" si="2"/>
        <v>4</v>
      </c>
      <c r="B6" s="23" t="s">
        <v>133</v>
      </c>
      <c r="C6" s="23" t="s">
        <v>134</v>
      </c>
      <c r="D6" s="24">
        <v>1959</v>
      </c>
      <c r="E6" s="33" t="s">
        <v>49</v>
      </c>
      <c r="F6" s="25">
        <v>67</v>
      </c>
      <c r="G6" s="33" t="s">
        <v>135</v>
      </c>
      <c r="H6" s="16" t="str">
        <f t="shared" si="0"/>
        <v>C</v>
      </c>
      <c r="I6" s="1"/>
      <c r="J6" s="1"/>
      <c r="K6" s="205" t="s">
        <v>13</v>
      </c>
      <c r="L6" s="206"/>
      <c r="M6" s="207"/>
      <c r="N6" s="1"/>
      <c r="O6" s="18"/>
      <c r="P6" s="1"/>
      <c r="Q6" s="1"/>
      <c r="R6" s="1"/>
      <c r="S6" s="4" t="str">
        <f t="shared" si="1"/>
        <v>M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26">
        <f t="shared" si="2"/>
        <v>5</v>
      </c>
      <c r="B7" s="23" t="s">
        <v>133</v>
      </c>
      <c r="C7" s="23" t="s">
        <v>136</v>
      </c>
      <c r="D7" s="24">
        <v>1987</v>
      </c>
      <c r="E7" s="33" t="s">
        <v>49</v>
      </c>
      <c r="F7" s="25">
        <v>69</v>
      </c>
      <c r="G7" s="33" t="s">
        <v>135</v>
      </c>
      <c r="H7" s="16" t="str">
        <f t="shared" si="0"/>
        <v>A</v>
      </c>
      <c r="I7" s="1"/>
      <c r="J7" s="1"/>
      <c r="K7" s="1"/>
      <c r="L7" s="1"/>
      <c r="M7" s="1"/>
      <c r="N7" s="1"/>
      <c r="O7" s="18"/>
      <c r="P7" s="1"/>
      <c r="Q7" s="1"/>
      <c r="R7" s="1"/>
      <c r="S7" s="3" t="str">
        <f t="shared" si="1"/>
        <v>M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26">
        <f t="shared" si="2"/>
        <v>6</v>
      </c>
      <c r="B8" s="23" t="s">
        <v>103</v>
      </c>
      <c r="C8" s="23" t="s">
        <v>102</v>
      </c>
      <c r="D8" s="24">
        <v>1958</v>
      </c>
      <c r="E8" s="33" t="s">
        <v>104</v>
      </c>
      <c r="F8" s="25">
        <v>3</v>
      </c>
      <c r="G8" s="33" t="s">
        <v>104</v>
      </c>
      <c r="H8" s="16" t="str">
        <f t="shared" si="0"/>
        <v>C</v>
      </c>
      <c r="I8" s="1"/>
      <c r="J8" s="1"/>
      <c r="K8" s="1"/>
      <c r="L8" s="1"/>
      <c r="M8" s="1"/>
      <c r="N8" s="1"/>
      <c r="O8" s="18"/>
      <c r="P8" s="1"/>
      <c r="Q8" s="1"/>
      <c r="R8" s="1"/>
      <c r="S8" s="4" t="str">
        <f t="shared" si="1"/>
        <v>M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26">
        <f t="shared" si="2"/>
        <v>7</v>
      </c>
      <c r="B9" s="23" t="s">
        <v>63</v>
      </c>
      <c r="C9" s="23" t="s">
        <v>62</v>
      </c>
      <c r="D9" s="24">
        <v>1970</v>
      </c>
      <c r="E9" s="33" t="s">
        <v>64</v>
      </c>
      <c r="F9" s="25">
        <v>35</v>
      </c>
      <c r="G9" s="33" t="s">
        <v>65</v>
      </c>
      <c r="H9" s="16" t="str">
        <f t="shared" si="0"/>
        <v>B</v>
      </c>
      <c r="I9" s="1"/>
      <c r="J9" s="1"/>
      <c r="K9" s="19"/>
      <c r="L9" s="1"/>
      <c r="M9" s="1"/>
      <c r="N9" s="1"/>
      <c r="O9" s="18"/>
      <c r="P9" s="1"/>
      <c r="Q9" s="1"/>
      <c r="R9" s="1"/>
      <c r="S9" s="3" t="str">
        <f t="shared" si="1"/>
        <v>M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26">
        <f t="shared" si="2"/>
        <v>8</v>
      </c>
      <c r="B10" s="23" t="s">
        <v>75</v>
      </c>
      <c r="C10" s="23" t="s">
        <v>74</v>
      </c>
      <c r="D10" s="24">
        <v>1983</v>
      </c>
      <c r="E10" s="33" t="s">
        <v>76</v>
      </c>
      <c r="F10" s="25">
        <v>34</v>
      </c>
      <c r="G10" s="33" t="s">
        <v>65</v>
      </c>
      <c r="H10" s="16" t="str">
        <f t="shared" si="0"/>
        <v>F</v>
      </c>
      <c r="I10" s="1"/>
      <c r="J10" s="1"/>
      <c r="K10" s="1"/>
      <c r="L10" s="1"/>
      <c r="M10" s="1"/>
      <c r="N10" s="1"/>
      <c r="O10" s="18"/>
      <c r="P10" s="1"/>
      <c r="Q10" s="1"/>
      <c r="R10" s="1"/>
      <c r="S10" s="4" t="str">
        <f t="shared" si="1"/>
        <v>Ž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26">
        <f t="shared" si="2"/>
        <v>9</v>
      </c>
      <c r="B11" s="23" t="s">
        <v>48</v>
      </c>
      <c r="C11" s="23" t="s">
        <v>47</v>
      </c>
      <c r="D11" s="24">
        <v>1982</v>
      </c>
      <c r="E11" s="33" t="s">
        <v>182</v>
      </c>
      <c r="F11" s="25">
        <v>90</v>
      </c>
      <c r="G11" s="33" t="s">
        <v>49</v>
      </c>
      <c r="H11" s="16" t="str">
        <f t="shared" si="0"/>
        <v>A</v>
      </c>
      <c r="I11" s="1"/>
      <c r="J11" s="1"/>
      <c r="K11" s="1"/>
      <c r="L11" s="1"/>
      <c r="M11" s="1"/>
      <c r="N11" s="1"/>
      <c r="O11" s="18"/>
      <c r="P11" s="1"/>
      <c r="Q11" s="1"/>
      <c r="R11" s="1"/>
      <c r="S11" s="3" t="str">
        <f t="shared" si="1"/>
        <v>M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26">
        <f t="shared" si="2"/>
        <v>10</v>
      </c>
      <c r="B12" s="23" t="s">
        <v>48</v>
      </c>
      <c r="C12" s="23" t="s">
        <v>116</v>
      </c>
      <c r="D12" s="24">
        <v>1987</v>
      </c>
      <c r="E12" s="33" t="s">
        <v>117</v>
      </c>
      <c r="F12" s="25">
        <v>91</v>
      </c>
      <c r="G12" s="33" t="s">
        <v>118</v>
      </c>
      <c r="H12" s="16" t="str">
        <f t="shared" si="0"/>
        <v>A</v>
      </c>
      <c r="I12" s="1"/>
      <c r="J12" s="1"/>
      <c r="K12" s="20"/>
      <c r="L12" s="1"/>
      <c r="M12" s="1"/>
      <c r="N12" s="1"/>
      <c r="O12" s="18"/>
      <c r="P12" s="1"/>
      <c r="Q12" s="1"/>
      <c r="R12" s="1"/>
      <c r="S12" s="4" t="str">
        <f t="shared" si="1"/>
        <v>M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26">
        <f t="shared" si="2"/>
        <v>11</v>
      </c>
      <c r="B13" s="23" t="s">
        <v>137</v>
      </c>
      <c r="C13" s="23" t="s">
        <v>105</v>
      </c>
      <c r="D13" s="24">
        <v>1941</v>
      </c>
      <c r="E13" s="33" t="s">
        <v>89</v>
      </c>
      <c r="F13" s="25">
        <v>14</v>
      </c>
      <c r="G13" s="33" t="s">
        <v>65</v>
      </c>
      <c r="H13" s="16" t="str">
        <f t="shared" si="0"/>
        <v>E</v>
      </c>
      <c r="I13" s="1"/>
      <c r="J13" s="1"/>
      <c r="K13" s="20"/>
      <c r="L13" s="1"/>
      <c r="M13" s="1"/>
      <c r="N13" s="1"/>
      <c r="O13" s="18"/>
      <c r="P13" s="1"/>
      <c r="Q13" s="1"/>
      <c r="R13" s="1"/>
      <c r="S13" s="3" t="str">
        <f t="shared" si="1"/>
        <v>M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26">
        <f t="shared" si="2"/>
        <v>12</v>
      </c>
      <c r="B14" s="23" t="s">
        <v>84</v>
      </c>
      <c r="C14" s="23" t="s">
        <v>83</v>
      </c>
      <c r="D14" s="24">
        <v>1979</v>
      </c>
      <c r="E14" s="33" t="s">
        <v>64</v>
      </c>
      <c r="F14" s="25">
        <v>37</v>
      </c>
      <c r="G14" s="33" t="s">
        <v>85</v>
      </c>
      <c r="H14" s="16" t="str">
        <f t="shared" si="0"/>
        <v>A</v>
      </c>
      <c r="I14" s="1"/>
      <c r="J14" s="1"/>
      <c r="K14" s="20"/>
      <c r="L14" s="1"/>
      <c r="M14" s="1"/>
      <c r="N14" s="1"/>
      <c r="O14" s="18"/>
      <c r="P14" s="1"/>
      <c r="Q14" s="1"/>
      <c r="R14" s="1"/>
      <c r="S14" s="4" t="str">
        <f t="shared" si="1"/>
        <v>M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26">
        <f t="shared" si="2"/>
        <v>13</v>
      </c>
      <c r="B15" s="23" t="s">
        <v>138</v>
      </c>
      <c r="C15" s="23" t="s">
        <v>95</v>
      </c>
      <c r="D15" s="24">
        <v>1967</v>
      </c>
      <c r="E15" s="33" t="s">
        <v>139</v>
      </c>
      <c r="F15" s="25">
        <v>54</v>
      </c>
      <c r="G15" s="33" t="s">
        <v>139</v>
      </c>
      <c r="H15" s="16" t="str">
        <f t="shared" si="0"/>
        <v>B</v>
      </c>
      <c r="I15" s="1"/>
      <c r="J15" s="1"/>
      <c r="K15" s="20"/>
      <c r="L15" s="1"/>
      <c r="M15" s="1"/>
      <c r="N15" s="1"/>
      <c r="O15" s="18"/>
      <c r="P15" s="1"/>
      <c r="Q15" s="1"/>
      <c r="R15" s="1"/>
      <c r="S15" s="3" t="str">
        <f t="shared" si="1"/>
        <v>M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26">
        <f t="shared" si="2"/>
        <v>14</v>
      </c>
      <c r="B16" s="23" t="s">
        <v>140</v>
      </c>
      <c r="C16" s="23" t="s">
        <v>62</v>
      </c>
      <c r="D16" s="24">
        <v>1966</v>
      </c>
      <c r="E16" s="33" t="s">
        <v>183</v>
      </c>
      <c r="F16" s="25">
        <v>8</v>
      </c>
      <c r="G16" s="33" t="s">
        <v>141</v>
      </c>
      <c r="H16" s="16" t="str">
        <f t="shared" si="0"/>
        <v>C</v>
      </c>
      <c r="I16" s="20"/>
      <c r="J16" s="20"/>
      <c r="K16" s="20"/>
      <c r="L16" s="1"/>
      <c r="M16" s="20"/>
      <c r="N16" s="20"/>
      <c r="O16" s="18"/>
      <c r="P16" s="1"/>
      <c r="Q16" s="1"/>
      <c r="R16" s="1"/>
      <c r="S16" s="4" t="str">
        <f t="shared" si="1"/>
        <v>M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26">
        <f t="shared" si="2"/>
        <v>15</v>
      </c>
      <c r="B17" s="23" t="s">
        <v>142</v>
      </c>
      <c r="C17" s="23" t="s">
        <v>50</v>
      </c>
      <c r="D17" s="24">
        <v>1977</v>
      </c>
      <c r="E17" s="33" t="s">
        <v>143</v>
      </c>
      <c r="F17" s="25">
        <v>49</v>
      </c>
      <c r="G17" s="33" t="s">
        <v>65</v>
      </c>
      <c r="H17" s="16" t="str">
        <f t="shared" si="0"/>
        <v>A</v>
      </c>
      <c r="I17" s="20"/>
      <c r="J17" s="20"/>
      <c r="K17" s="20"/>
      <c r="L17" s="1"/>
      <c r="M17" s="20"/>
      <c r="N17" s="20"/>
      <c r="O17" s="18"/>
      <c r="P17" s="1"/>
      <c r="Q17" s="1"/>
      <c r="R17" s="1"/>
      <c r="S17" s="3" t="str">
        <f t="shared" si="1"/>
        <v>M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26">
        <f t="shared" si="2"/>
        <v>16</v>
      </c>
      <c r="B18" s="23" t="s">
        <v>144</v>
      </c>
      <c r="C18" s="23" t="s">
        <v>145</v>
      </c>
      <c r="D18" s="24">
        <v>1955</v>
      </c>
      <c r="E18" s="33" t="s">
        <v>184</v>
      </c>
      <c r="F18" s="25">
        <v>26</v>
      </c>
      <c r="G18" s="33" t="s">
        <v>65</v>
      </c>
      <c r="H18" s="16" t="str">
        <f t="shared" si="0"/>
        <v>D</v>
      </c>
      <c r="I18" s="20"/>
      <c r="J18" s="20"/>
      <c r="K18" s="20"/>
      <c r="L18" s="1"/>
      <c r="M18" s="20"/>
      <c r="N18" s="20"/>
      <c r="O18" s="18"/>
      <c r="P18" s="1"/>
      <c r="Q18" s="1"/>
      <c r="R18" s="1"/>
      <c r="S18" s="4" t="str">
        <f t="shared" si="1"/>
        <v>M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26">
        <f t="shared" si="2"/>
        <v>17</v>
      </c>
      <c r="B19" s="23" t="s">
        <v>146</v>
      </c>
      <c r="C19" s="23" t="s">
        <v>147</v>
      </c>
      <c r="D19" s="24">
        <v>1985</v>
      </c>
      <c r="E19" s="33" t="s">
        <v>185</v>
      </c>
      <c r="F19" s="25">
        <v>31</v>
      </c>
      <c r="G19" s="33" t="s">
        <v>148</v>
      </c>
      <c r="H19" s="16" t="str">
        <f t="shared" si="0"/>
        <v>A</v>
      </c>
      <c r="I19" s="20"/>
      <c r="J19" s="20"/>
      <c r="K19" s="20"/>
      <c r="L19" s="1"/>
      <c r="M19" s="20"/>
      <c r="N19" s="20"/>
      <c r="O19" s="18"/>
      <c r="P19" s="1"/>
      <c r="Q19" s="1"/>
      <c r="R19" s="1"/>
      <c r="S19" s="3" t="str">
        <f t="shared" si="1"/>
        <v>M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26">
        <f t="shared" si="2"/>
        <v>18</v>
      </c>
      <c r="B20" s="23" t="s">
        <v>149</v>
      </c>
      <c r="C20" s="23" t="s">
        <v>150</v>
      </c>
      <c r="D20" s="24">
        <v>1974</v>
      </c>
      <c r="E20" s="33" t="s">
        <v>151</v>
      </c>
      <c r="F20" s="25">
        <v>4</v>
      </c>
      <c r="G20" s="33" t="s">
        <v>152</v>
      </c>
      <c r="H20" s="16" t="str">
        <f t="shared" si="0"/>
        <v>G</v>
      </c>
      <c r="I20" s="20"/>
      <c r="J20" s="20"/>
      <c r="K20" s="20"/>
      <c r="L20" s="1"/>
      <c r="M20" s="20"/>
      <c r="N20" s="20"/>
      <c r="O20" s="18"/>
      <c r="P20" s="1"/>
      <c r="Q20" s="1"/>
      <c r="R20" s="1"/>
      <c r="S20" s="4" t="str">
        <f t="shared" si="1"/>
        <v>Ž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26">
        <f t="shared" si="2"/>
        <v>19</v>
      </c>
      <c r="B21" s="23" t="s">
        <v>73</v>
      </c>
      <c r="C21" s="23" t="s">
        <v>72</v>
      </c>
      <c r="D21" s="24">
        <v>1971</v>
      </c>
      <c r="E21" s="33" t="s">
        <v>68</v>
      </c>
      <c r="F21" s="25">
        <v>93</v>
      </c>
      <c r="G21" s="33" t="s">
        <v>68</v>
      </c>
      <c r="H21" s="16" t="str">
        <f t="shared" si="0"/>
        <v>B</v>
      </c>
      <c r="I21" s="20"/>
      <c r="J21" s="20"/>
      <c r="K21" s="20"/>
      <c r="L21" s="20"/>
      <c r="M21" s="20"/>
      <c r="N21" s="20"/>
      <c r="O21" s="18"/>
      <c r="P21" s="1"/>
      <c r="Q21" s="1"/>
      <c r="R21" s="1"/>
      <c r="S21" s="3" t="str">
        <f t="shared" si="1"/>
        <v>M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26">
        <f t="shared" si="2"/>
        <v>20</v>
      </c>
      <c r="B22" s="23" t="s">
        <v>73</v>
      </c>
      <c r="C22" s="23" t="s">
        <v>62</v>
      </c>
      <c r="D22" s="24">
        <v>1969</v>
      </c>
      <c r="E22" s="33" t="s">
        <v>186</v>
      </c>
      <c r="F22" s="25">
        <v>96</v>
      </c>
      <c r="G22" s="33" t="s">
        <v>82</v>
      </c>
      <c r="H22" s="16" t="str">
        <f t="shared" si="0"/>
        <v>B</v>
      </c>
      <c r="I22" s="20"/>
      <c r="J22" s="20"/>
      <c r="K22" s="20"/>
      <c r="L22" s="20"/>
      <c r="M22" s="20"/>
      <c r="N22" s="20"/>
      <c r="O22" s="18"/>
      <c r="P22" s="1"/>
      <c r="Q22" s="1"/>
      <c r="R22" s="1"/>
      <c r="S22" s="4" t="str">
        <f t="shared" si="1"/>
        <v>M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26">
        <f t="shared" si="2"/>
        <v>21</v>
      </c>
      <c r="B23" s="23" t="s">
        <v>153</v>
      </c>
      <c r="C23" s="23" t="s">
        <v>126</v>
      </c>
      <c r="D23" s="24">
        <v>1973</v>
      </c>
      <c r="E23" s="33" t="s">
        <v>52</v>
      </c>
      <c r="F23" s="25">
        <v>11</v>
      </c>
      <c r="G23" s="33" t="s">
        <v>154</v>
      </c>
      <c r="H23" s="16" t="str">
        <f t="shared" si="0"/>
        <v>B</v>
      </c>
      <c r="I23" s="20"/>
      <c r="J23" s="20"/>
      <c r="K23" s="20"/>
      <c r="L23" s="20"/>
      <c r="M23" s="20"/>
      <c r="N23" s="20"/>
      <c r="O23" s="18"/>
      <c r="P23" s="1"/>
      <c r="Q23" s="1"/>
      <c r="R23" s="1"/>
      <c r="S23" s="3" t="str">
        <f t="shared" si="1"/>
        <v>M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26">
        <f t="shared" si="2"/>
        <v>22</v>
      </c>
      <c r="B24" s="23" t="s">
        <v>51</v>
      </c>
      <c r="C24" s="23" t="s">
        <v>50</v>
      </c>
      <c r="D24" s="24">
        <v>1983</v>
      </c>
      <c r="E24" s="33" t="s">
        <v>52</v>
      </c>
      <c r="F24" s="25">
        <v>12</v>
      </c>
      <c r="G24" s="33" t="s">
        <v>53</v>
      </c>
      <c r="H24" s="16" t="str">
        <f t="shared" si="0"/>
        <v>A</v>
      </c>
      <c r="I24" s="20"/>
      <c r="J24" s="20"/>
      <c r="K24" s="20"/>
      <c r="L24" s="20"/>
      <c r="M24" s="20"/>
      <c r="N24" s="20"/>
      <c r="O24" s="18"/>
      <c r="P24" s="1"/>
      <c r="Q24" s="1"/>
      <c r="R24" s="1"/>
      <c r="S24" s="4" t="str">
        <f t="shared" si="1"/>
        <v>M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26">
        <f t="shared" si="2"/>
        <v>23</v>
      </c>
      <c r="B25" s="23" t="s">
        <v>97</v>
      </c>
      <c r="C25" s="23" t="s">
        <v>83</v>
      </c>
      <c r="D25" s="24">
        <v>1987</v>
      </c>
      <c r="E25" s="33" t="s">
        <v>98</v>
      </c>
      <c r="F25" s="25">
        <v>97</v>
      </c>
      <c r="G25" s="33"/>
      <c r="H25" s="16" t="str">
        <f t="shared" si="0"/>
        <v>A</v>
      </c>
      <c r="I25" s="20"/>
      <c r="J25" s="20"/>
      <c r="K25" s="20"/>
      <c r="L25" s="20"/>
      <c r="M25" s="20"/>
      <c r="N25" s="20"/>
      <c r="O25" s="18"/>
      <c r="P25" s="1"/>
      <c r="Q25" s="1"/>
      <c r="R25" s="1"/>
      <c r="S25" s="3" t="str">
        <f t="shared" si="1"/>
        <v>M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26">
        <f t="shared" si="2"/>
        <v>24</v>
      </c>
      <c r="B26" s="23" t="s">
        <v>115</v>
      </c>
      <c r="C26" s="23" t="s">
        <v>114</v>
      </c>
      <c r="D26" s="24">
        <v>1969</v>
      </c>
      <c r="E26" s="33" t="s">
        <v>180</v>
      </c>
      <c r="F26" s="25">
        <v>18</v>
      </c>
      <c r="G26" s="33"/>
      <c r="H26" s="16" t="str">
        <f t="shared" si="0"/>
        <v>H</v>
      </c>
      <c r="I26" s="20"/>
      <c r="J26" s="20"/>
      <c r="K26" s="20"/>
      <c r="L26" s="20"/>
      <c r="M26" s="20"/>
      <c r="N26" s="20"/>
      <c r="O26" s="18"/>
      <c r="P26" s="1"/>
      <c r="Q26" s="1"/>
      <c r="R26" s="1"/>
      <c r="S26" s="4" t="str">
        <f t="shared" si="1"/>
        <v>Ž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26">
        <f t="shared" si="2"/>
        <v>25</v>
      </c>
      <c r="B27" s="23" t="s">
        <v>113</v>
      </c>
      <c r="C27" s="23" t="s">
        <v>105</v>
      </c>
      <c r="D27" s="24">
        <v>1965</v>
      </c>
      <c r="E27" s="33" t="s">
        <v>180</v>
      </c>
      <c r="F27" s="25">
        <v>19</v>
      </c>
      <c r="G27" s="33"/>
      <c r="H27" s="16" t="str">
        <f t="shared" si="0"/>
        <v>C</v>
      </c>
      <c r="I27" s="1"/>
      <c r="J27" s="1"/>
      <c r="K27" s="1"/>
      <c r="L27" s="1"/>
      <c r="M27" s="1"/>
      <c r="N27" s="1"/>
      <c r="O27" s="18"/>
      <c r="P27" s="1"/>
      <c r="Q27" s="1"/>
      <c r="R27" s="1"/>
      <c r="S27" s="3" t="str">
        <f t="shared" si="1"/>
        <v>M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26">
        <f t="shared" si="2"/>
        <v>26</v>
      </c>
      <c r="B28" s="23" t="s">
        <v>195</v>
      </c>
      <c r="C28" s="23" t="s">
        <v>62</v>
      </c>
      <c r="D28" s="24">
        <v>1977</v>
      </c>
      <c r="E28" s="33" t="s">
        <v>196</v>
      </c>
      <c r="F28" s="25">
        <v>1</v>
      </c>
      <c r="G28" s="33"/>
      <c r="H28" s="16" t="str">
        <f t="shared" si="0"/>
        <v>A</v>
      </c>
      <c r="I28" s="1"/>
      <c r="J28" s="1"/>
      <c r="K28" s="1"/>
      <c r="L28" s="1"/>
      <c r="M28" s="1"/>
      <c r="N28" s="1"/>
      <c r="O28" s="18"/>
      <c r="P28" s="1"/>
      <c r="Q28" s="1"/>
      <c r="R28" s="1"/>
      <c r="S28" s="4" t="str">
        <f t="shared" si="1"/>
        <v>M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26">
        <f t="shared" si="2"/>
        <v>27</v>
      </c>
      <c r="B29" s="23" t="s">
        <v>86</v>
      </c>
      <c r="C29" s="23" t="s">
        <v>62</v>
      </c>
      <c r="D29" s="24">
        <v>1970</v>
      </c>
      <c r="E29" s="33" t="s">
        <v>65</v>
      </c>
      <c r="F29" s="25">
        <v>51</v>
      </c>
      <c r="G29" s="33" t="s">
        <v>65</v>
      </c>
      <c r="H29" s="16" t="str">
        <f t="shared" si="0"/>
        <v>B</v>
      </c>
      <c r="I29" s="1"/>
      <c r="J29" s="1"/>
      <c r="K29" s="1"/>
      <c r="L29" s="1"/>
      <c r="M29" s="1"/>
      <c r="N29" s="1"/>
      <c r="O29" s="18"/>
      <c r="P29" s="1"/>
      <c r="Q29" s="1"/>
      <c r="R29" s="1"/>
      <c r="S29" s="3" t="str">
        <f t="shared" si="1"/>
        <v>M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26">
        <f t="shared" si="2"/>
        <v>28</v>
      </c>
      <c r="B30" s="23" t="s">
        <v>155</v>
      </c>
      <c r="C30" s="23" t="s">
        <v>77</v>
      </c>
      <c r="D30" s="24">
        <v>1976</v>
      </c>
      <c r="E30" s="33" t="s">
        <v>187</v>
      </c>
      <c r="F30" s="25"/>
      <c r="G30" s="33" t="s">
        <v>118</v>
      </c>
      <c r="H30" s="16" t="str">
        <f t="shared" si="0"/>
        <v>B</v>
      </c>
      <c r="I30" s="1"/>
      <c r="J30" s="1"/>
      <c r="K30" s="1"/>
      <c r="L30" s="1"/>
      <c r="M30" s="1"/>
      <c r="N30" s="1"/>
      <c r="O30" s="18"/>
      <c r="P30" s="1"/>
      <c r="Q30" s="1"/>
      <c r="R30" s="1"/>
      <c r="S30" s="4" t="str">
        <f t="shared" si="1"/>
        <v>M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26">
        <f t="shared" si="2"/>
        <v>29</v>
      </c>
      <c r="B31" s="23" t="s">
        <v>59</v>
      </c>
      <c r="C31" s="23" t="s">
        <v>58</v>
      </c>
      <c r="D31" s="24">
        <v>1962</v>
      </c>
      <c r="E31" s="33" t="s">
        <v>60</v>
      </c>
      <c r="F31" s="25"/>
      <c r="G31" s="33" t="s">
        <v>61</v>
      </c>
      <c r="H31" s="16" t="str">
        <f t="shared" si="0"/>
        <v>H</v>
      </c>
      <c r="I31" s="1"/>
      <c r="J31" s="1"/>
      <c r="K31" s="1"/>
      <c r="L31" s="1"/>
      <c r="M31" s="1"/>
      <c r="N31" s="1"/>
      <c r="O31" s="18"/>
      <c r="P31" s="1"/>
      <c r="Q31" s="1"/>
      <c r="R31" s="1"/>
      <c r="S31" s="3" t="str">
        <f t="shared" si="1"/>
        <v>Ž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26">
        <f t="shared" si="2"/>
        <v>30</v>
      </c>
      <c r="B32" s="23" t="s">
        <v>80</v>
      </c>
      <c r="C32" s="23" t="s">
        <v>79</v>
      </c>
      <c r="D32" s="24">
        <v>1951</v>
      </c>
      <c r="E32" s="33" t="s">
        <v>81</v>
      </c>
      <c r="F32" s="25">
        <v>28</v>
      </c>
      <c r="G32" s="33" t="s">
        <v>65</v>
      </c>
      <c r="H32" s="16" t="str">
        <f t="shared" si="0"/>
        <v>D</v>
      </c>
      <c r="I32" s="1"/>
      <c r="J32" s="1"/>
      <c r="K32" s="1"/>
      <c r="L32" s="1"/>
      <c r="M32" s="1"/>
      <c r="N32" s="1"/>
      <c r="O32" s="18"/>
      <c r="P32" s="1"/>
      <c r="Q32" s="1"/>
      <c r="R32" s="1"/>
      <c r="S32" s="4" t="str">
        <f t="shared" si="1"/>
        <v>M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26">
        <f t="shared" si="2"/>
        <v>31</v>
      </c>
      <c r="B33" s="23" t="s">
        <v>88</v>
      </c>
      <c r="C33" s="23" t="s">
        <v>87</v>
      </c>
      <c r="D33" s="24">
        <v>1963</v>
      </c>
      <c r="E33" s="33" t="s">
        <v>89</v>
      </c>
      <c r="F33" s="25">
        <v>30</v>
      </c>
      <c r="G33" s="33" t="s">
        <v>90</v>
      </c>
      <c r="H33" s="16" t="str">
        <f t="shared" si="0"/>
        <v>H</v>
      </c>
      <c r="I33" s="1"/>
      <c r="J33" s="1"/>
      <c r="K33" s="1"/>
      <c r="L33" s="1"/>
      <c r="M33" s="1"/>
      <c r="N33" s="1"/>
      <c r="O33" s="18"/>
      <c r="P33" s="1"/>
      <c r="Q33" s="1"/>
      <c r="R33" s="1"/>
      <c r="S33" s="3" t="str">
        <f t="shared" si="1"/>
        <v>Ž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26">
        <f t="shared" si="2"/>
        <v>32</v>
      </c>
      <c r="B34" s="23" t="s">
        <v>156</v>
      </c>
      <c r="C34" s="23" t="s">
        <v>157</v>
      </c>
      <c r="D34" s="24">
        <v>1987</v>
      </c>
      <c r="E34" s="33" t="s">
        <v>49</v>
      </c>
      <c r="F34" s="25">
        <v>70</v>
      </c>
      <c r="G34" s="33" t="s">
        <v>135</v>
      </c>
      <c r="H34" s="16" t="str">
        <f t="shared" si="0"/>
        <v>A</v>
      </c>
      <c r="I34" s="1"/>
      <c r="J34" s="1"/>
      <c r="K34" s="1"/>
      <c r="L34" s="1"/>
      <c r="M34" s="1"/>
      <c r="N34" s="1"/>
      <c r="O34" s="18"/>
      <c r="P34" s="1"/>
      <c r="Q34" s="1"/>
      <c r="R34" s="1"/>
      <c r="S34" s="4" t="str">
        <f t="shared" si="1"/>
        <v>M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26">
        <f t="shared" si="2"/>
        <v>33</v>
      </c>
      <c r="B35" s="23" t="s">
        <v>158</v>
      </c>
      <c r="C35" s="23" t="s">
        <v>159</v>
      </c>
      <c r="D35" s="24">
        <v>2000</v>
      </c>
      <c r="E35" s="33" t="s">
        <v>65</v>
      </c>
      <c r="F35" s="25">
        <v>45</v>
      </c>
      <c r="G35" s="33" t="s">
        <v>160</v>
      </c>
      <c r="H35" s="16" t="str">
        <f t="shared" ref="H35:H66" si="3">IF(S35&lt;&gt;"Ž",IF($O$2-D35&gt;39,IF($O$2-D35&gt;49,IF($O$2-D35&gt;59,IF($O$2-D35&gt;69,IF($O$2-D35&gt;90,"","E"),"D"),"C"),"B"),"A"),IF(S35="Ž",IF($O$2-D35&gt;34,IF($O$2-D35&gt;44,IF($O$2-D35&gt;90,"","H"),"G"),"F")))</f>
        <v>A</v>
      </c>
      <c r="I35" s="1"/>
      <c r="J35" s="1"/>
      <c r="K35" s="1"/>
      <c r="L35" s="1"/>
      <c r="M35" s="1"/>
      <c r="N35" s="1"/>
      <c r="O35" s="18"/>
      <c r="P35" s="1"/>
      <c r="Q35" s="1"/>
      <c r="R35" s="1"/>
      <c r="S35" s="3" t="str">
        <f t="shared" ref="S35:S66" si="4">IF(LEN(B35)=0," ",IF(MID(B35,LEN(B35),1)="á","Ž","M"))</f>
        <v>M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26">
        <f t="shared" ref="A36:A64" si="5">IF(B36&lt;&gt;0,A35+1,"")</f>
        <v>34</v>
      </c>
      <c r="B36" s="23" t="s">
        <v>161</v>
      </c>
      <c r="C36" s="23" t="s">
        <v>95</v>
      </c>
      <c r="D36" s="24">
        <v>1951</v>
      </c>
      <c r="E36" s="33" t="s">
        <v>162</v>
      </c>
      <c r="F36" s="25">
        <v>62</v>
      </c>
      <c r="G36" s="33" t="s">
        <v>243</v>
      </c>
      <c r="H36" s="16" t="str">
        <f t="shared" si="3"/>
        <v>D</v>
      </c>
      <c r="I36" s="1"/>
      <c r="J36" s="1"/>
      <c r="K36" s="1"/>
      <c r="L36" s="1"/>
      <c r="M36" s="1"/>
      <c r="N36" s="1"/>
      <c r="O36" s="18"/>
      <c r="P36" s="1"/>
      <c r="Q36" s="1"/>
      <c r="R36" s="1"/>
      <c r="S36" s="4" t="str">
        <f t="shared" si="4"/>
        <v>M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26">
        <f t="shared" si="5"/>
        <v>35</v>
      </c>
      <c r="B37" s="23" t="s">
        <v>121</v>
      </c>
      <c r="C37" s="23" t="s">
        <v>62</v>
      </c>
      <c r="D37" s="24">
        <v>1952</v>
      </c>
      <c r="E37" s="33" t="s">
        <v>122</v>
      </c>
      <c r="F37" s="25">
        <v>36</v>
      </c>
      <c r="G37" s="33" t="s">
        <v>122</v>
      </c>
      <c r="H37" s="16" t="str">
        <f t="shared" si="3"/>
        <v>D</v>
      </c>
      <c r="I37" s="1"/>
      <c r="J37" s="1"/>
      <c r="K37" s="1"/>
      <c r="L37" s="1"/>
      <c r="M37" s="1"/>
      <c r="N37" s="1"/>
      <c r="O37" s="18"/>
      <c r="P37" s="1"/>
      <c r="Q37" s="1"/>
      <c r="R37" s="1"/>
      <c r="S37" s="3" t="str">
        <f t="shared" si="4"/>
        <v>M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26">
        <f t="shared" si="5"/>
        <v>36</v>
      </c>
      <c r="B38" s="23" t="s">
        <v>55</v>
      </c>
      <c r="C38" s="23" t="s">
        <v>54</v>
      </c>
      <c r="D38" s="24">
        <v>1965</v>
      </c>
      <c r="E38" s="33" t="s">
        <v>56</v>
      </c>
      <c r="F38" s="25">
        <v>79</v>
      </c>
      <c r="G38" s="33" t="s">
        <v>57</v>
      </c>
      <c r="H38" s="16" t="str">
        <f t="shared" si="3"/>
        <v>C</v>
      </c>
      <c r="I38" s="1"/>
      <c r="J38" s="1"/>
      <c r="K38" s="1"/>
      <c r="L38" s="1"/>
      <c r="M38" s="1"/>
      <c r="N38" s="1"/>
      <c r="O38" s="18"/>
      <c r="P38" s="1"/>
      <c r="Q38" s="1"/>
      <c r="R38" s="1"/>
      <c r="S38" s="4" t="str">
        <f t="shared" si="4"/>
        <v>M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26">
        <f t="shared" si="5"/>
        <v>37</v>
      </c>
      <c r="B39" s="23" t="s">
        <v>67</v>
      </c>
      <c r="C39" s="23" t="s">
        <v>66</v>
      </c>
      <c r="D39" s="24">
        <v>1965</v>
      </c>
      <c r="E39" s="33" t="s">
        <v>68</v>
      </c>
      <c r="F39" s="25">
        <v>92</v>
      </c>
      <c r="G39" s="33" t="s">
        <v>68</v>
      </c>
      <c r="H39" s="16" t="str">
        <f t="shared" si="3"/>
        <v>C</v>
      </c>
      <c r="I39" s="1"/>
      <c r="J39" s="1"/>
      <c r="K39" s="1"/>
      <c r="L39" s="1"/>
      <c r="M39" s="1"/>
      <c r="N39" s="1"/>
      <c r="O39" s="18"/>
      <c r="P39" s="1"/>
      <c r="Q39" s="1"/>
      <c r="R39" s="1"/>
      <c r="S39" s="3" t="str">
        <f t="shared" si="4"/>
        <v>M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26">
        <f t="shared" si="5"/>
        <v>38</v>
      </c>
      <c r="B40" s="23" t="s">
        <v>78</v>
      </c>
      <c r="C40" s="23" t="s">
        <v>77</v>
      </c>
      <c r="D40" s="24">
        <v>1970</v>
      </c>
      <c r="E40" s="33" t="s">
        <v>188</v>
      </c>
      <c r="F40" s="25">
        <v>83</v>
      </c>
      <c r="G40" s="33" t="s">
        <v>65</v>
      </c>
      <c r="H40" s="16" t="str">
        <f t="shared" si="3"/>
        <v>B</v>
      </c>
      <c r="I40" s="1"/>
      <c r="J40" s="1"/>
      <c r="K40" s="1"/>
      <c r="L40" s="1"/>
      <c r="M40" s="1"/>
      <c r="N40" s="1"/>
      <c r="O40" s="18"/>
      <c r="P40" s="1"/>
      <c r="Q40" s="1"/>
      <c r="R40" s="1"/>
      <c r="S40" s="4" t="str">
        <f t="shared" si="4"/>
        <v>M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26">
        <f t="shared" si="5"/>
        <v>39</v>
      </c>
      <c r="B41" s="23" t="s">
        <v>191</v>
      </c>
      <c r="C41" s="23" t="s">
        <v>192</v>
      </c>
      <c r="D41" s="24">
        <v>1985</v>
      </c>
      <c r="E41" s="33" t="s">
        <v>193</v>
      </c>
      <c r="F41" s="25">
        <v>38</v>
      </c>
      <c r="G41" s="33"/>
      <c r="H41" s="16" t="str">
        <f t="shared" si="3"/>
        <v>F</v>
      </c>
      <c r="I41" s="1"/>
      <c r="J41" s="1"/>
      <c r="K41" s="1"/>
      <c r="L41" s="1"/>
      <c r="M41" s="1"/>
      <c r="N41" s="1"/>
      <c r="O41" s="18"/>
      <c r="P41" s="1"/>
      <c r="Q41" s="1"/>
      <c r="R41" s="1"/>
      <c r="S41" s="3" t="str">
        <f t="shared" si="4"/>
        <v>Ž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26">
        <f t="shared" si="5"/>
        <v>40</v>
      </c>
      <c r="B42" s="23" t="s">
        <v>100</v>
      </c>
      <c r="C42" s="23" t="s">
        <v>99</v>
      </c>
      <c r="D42" s="24">
        <v>1976</v>
      </c>
      <c r="E42" s="33" t="s">
        <v>101</v>
      </c>
      <c r="F42" s="25">
        <v>80</v>
      </c>
      <c r="G42" s="33" t="s">
        <v>101</v>
      </c>
      <c r="H42" s="16" t="str">
        <f t="shared" si="3"/>
        <v>B</v>
      </c>
      <c r="I42" s="1"/>
      <c r="J42" s="1"/>
      <c r="K42" s="1"/>
      <c r="L42" s="1"/>
      <c r="M42" s="1"/>
      <c r="N42" s="1"/>
      <c r="O42" s="18"/>
      <c r="P42" s="1"/>
      <c r="Q42" s="1"/>
      <c r="R42" s="1"/>
      <c r="S42" s="4" t="str">
        <f t="shared" si="4"/>
        <v>M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26">
        <f t="shared" si="5"/>
        <v>41</v>
      </c>
      <c r="B43" s="23" t="s">
        <v>163</v>
      </c>
      <c r="C43" s="23" t="s">
        <v>164</v>
      </c>
      <c r="D43" s="24">
        <v>1962</v>
      </c>
      <c r="E43" s="33" t="s">
        <v>89</v>
      </c>
      <c r="F43" s="25">
        <v>84</v>
      </c>
      <c r="G43" s="33" t="s">
        <v>65</v>
      </c>
      <c r="H43" s="16" t="str">
        <f t="shared" si="3"/>
        <v>H</v>
      </c>
      <c r="I43" s="1"/>
      <c r="J43" s="1"/>
      <c r="K43" s="1"/>
      <c r="L43" s="1"/>
      <c r="M43" s="1"/>
      <c r="N43" s="1"/>
      <c r="O43" s="18"/>
      <c r="P43" s="1"/>
      <c r="Q43" s="1"/>
      <c r="R43" s="1"/>
      <c r="S43" s="3" t="str">
        <f t="shared" si="4"/>
        <v>Ž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26">
        <f t="shared" si="5"/>
        <v>42</v>
      </c>
      <c r="B44" s="23" t="s">
        <v>96</v>
      </c>
      <c r="C44" s="23" t="s">
        <v>95</v>
      </c>
      <c r="D44" s="24">
        <v>1962</v>
      </c>
      <c r="E44" s="33" t="s">
        <v>188</v>
      </c>
      <c r="F44" s="25">
        <v>77</v>
      </c>
      <c r="G44" s="33" t="s">
        <v>65</v>
      </c>
      <c r="H44" s="16" t="str">
        <f t="shared" si="3"/>
        <v>C</v>
      </c>
      <c r="I44" s="1"/>
      <c r="J44" s="1"/>
      <c r="K44" s="1"/>
      <c r="L44" s="1"/>
      <c r="M44" s="1"/>
      <c r="N44" s="1"/>
      <c r="O44" s="18"/>
      <c r="P44" s="1"/>
      <c r="Q44" s="1"/>
      <c r="R44" s="1"/>
      <c r="S44" s="4" t="str">
        <f t="shared" si="4"/>
        <v>M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>
      <c r="A45" s="26">
        <f t="shared" si="5"/>
        <v>43</v>
      </c>
      <c r="B45" s="23" t="s">
        <v>165</v>
      </c>
      <c r="C45" s="23" t="s">
        <v>99</v>
      </c>
      <c r="D45" s="24">
        <v>1977</v>
      </c>
      <c r="E45" s="33" t="s">
        <v>49</v>
      </c>
      <c r="F45" s="25">
        <v>85</v>
      </c>
      <c r="G45" s="33" t="s">
        <v>135</v>
      </c>
      <c r="H45" s="16" t="str">
        <f t="shared" si="3"/>
        <v>A</v>
      </c>
      <c r="I45" s="1"/>
      <c r="J45" s="1"/>
      <c r="K45" s="1"/>
      <c r="L45" s="1"/>
      <c r="M45" s="1"/>
      <c r="N45" s="1"/>
      <c r="O45" s="18"/>
      <c r="P45" s="1"/>
      <c r="Q45" s="1"/>
      <c r="R45" s="1"/>
      <c r="S45" s="3" t="str">
        <f t="shared" si="4"/>
        <v>M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26">
        <f t="shared" si="5"/>
        <v>44</v>
      </c>
      <c r="B46" s="23" t="s">
        <v>112</v>
      </c>
      <c r="C46" s="23" t="s">
        <v>50</v>
      </c>
      <c r="D46" s="24">
        <v>1990</v>
      </c>
      <c r="E46" s="33" t="s">
        <v>236</v>
      </c>
      <c r="F46" s="25">
        <v>56</v>
      </c>
      <c r="G46" s="33" t="s">
        <v>236</v>
      </c>
      <c r="H46" s="16" t="str">
        <f t="shared" si="3"/>
        <v>A</v>
      </c>
      <c r="I46" s="1"/>
      <c r="J46" s="1"/>
      <c r="K46" s="1"/>
      <c r="L46" s="1"/>
      <c r="M46" s="1"/>
      <c r="N46" s="1"/>
      <c r="O46" s="18"/>
      <c r="P46" s="1"/>
      <c r="Q46" s="1"/>
      <c r="R46" s="1"/>
      <c r="S46" s="4" t="str">
        <f t="shared" si="4"/>
        <v>M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26">
        <f t="shared" si="5"/>
        <v>45</v>
      </c>
      <c r="B47" s="23" t="s">
        <v>166</v>
      </c>
      <c r="C47" s="23" t="s">
        <v>167</v>
      </c>
      <c r="D47" s="24">
        <v>1956</v>
      </c>
      <c r="E47" s="33" t="s">
        <v>60</v>
      </c>
      <c r="F47" s="25">
        <v>60</v>
      </c>
      <c r="G47" s="33" t="s">
        <v>168</v>
      </c>
      <c r="H47" s="16" t="str">
        <f t="shared" si="3"/>
        <v>D</v>
      </c>
      <c r="I47" s="1"/>
      <c r="J47" s="1"/>
      <c r="K47" s="1"/>
      <c r="L47" s="1"/>
      <c r="M47" s="1"/>
      <c r="N47" s="1"/>
      <c r="O47" s="18"/>
      <c r="P47" s="1"/>
      <c r="Q47" s="1"/>
      <c r="R47" s="1"/>
      <c r="S47" s="3" t="str">
        <f t="shared" si="4"/>
        <v>M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26">
        <f t="shared" si="5"/>
        <v>46</v>
      </c>
      <c r="B48" s="23" t="s">
        <v>169</v>
      </c>
      <c r="C48" s="23" t="s">
        <v>95</v>
      </c>
      <c r="D48" s="24">
        <v>1959</v>
      </c>
      <c r="E48" s="33" t="s">
        <v>170</v>
      </c>
      <c r="F48" s="25">
        <v>47</v>
      </c>
      <c r="G48" s="33" t="s">
        <v>170</v>
      </c>
      <c r="H48" s="16" t="str">
        <f t="shared" si="3"/>
        <v>C</v>
      </c>
      <c r="I48" s="1"/>
      <c r="J48" s="1"/>
      <c r="K48" s="1"/>
      <c r="L48" s="1"/>
      <c r="M48" s="1"/>
      <c r="N48" s="1"/>
      <c r="O48" s="18"/>
      <c r="P48" s="1"/>
      <c r="Q48" s="1"/>
      <c r="R48" s="1"/>
      <c r="S48" s="4" t="str">
        <f t="shared" si="4"/>
        <v>M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26">
        <f t="shared" si="5"/>
        <v>47</v>
      </c>
      <c r="B49" s="23" t="s">
        <v>119</v>
      </c>
      <c r="C49" s="23" t="s">
        <v>120</v>
      </c>
      <c r="D49" s="24">
        <v>1964</v>
      </c>
      <c r="E49" s="33" t="s">
        <v>60</v>
      </c>
      <c r="F49" s="25">
        <v>24</v>
      </c>
      <c r="G49" s="33" t="s">
        <v>61</v>
      </c>
      <c r="H49" s="16" t="str">
        <f t="shared" si="3"/>
        <v>H</v>
      </c>
      <c r="I49" s="1"/>
      <c r="J49" s="1"/>
      <c r="K49" s="1"/>
      <c r="L49" s="1"/>
      <c r="M49" s="1"/>
      <c r="N49" s="1"/>
      <c r="O49" s="18"/>
      <c r="P49" s="1"/>
      <c r="Q49" s="1"/>
      <c r="R49" s="1"/>
      <c r="S49" s="3" t="str">
        <f t="shared" si="4"/>
        <v>Ž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26">
        <f t="shared" si="5"/>
        <v>48</v>
      </c>
      <c r="B50" s="23" t="s">
        <v>110</v>
      </c>
      <c r="C50" s="23" t="s">
        <v>109</v>
      </c>
      <c r="D50" s="24">
        <v>1975</v>
      </c>
      <c r="E50" s="33" t="s">
        <v>189</v>
      </c>
      <c r="F50" s="25">
        <v>82</v>
      </c>
      <c r="G50" s="33" t="s">
        <v>111</v>
      </c>
      <c r="H50" s="16" t="str">
        <f t="shared" si="3"/>
        <v>B</v>
      </c>
      <c r="I50" s="1"/>
      <c r="J50" s="1"/>
      <c r="K50" s="1"/>
      <c r="L50" s="1"/>
      <c r="M50" s="1"/>
      <c r="N50" s="1"/>
      <c r="O50" s="18"/>
      <c r="P50" s="1"/>
      <c r="Q50" s="1"/>
      <c r="R50" s="1"/>
      <c r="S50" s="4" t="str">
        <f t="shared" si="4"/>
        <v>M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26">
        <f t="shared" si="5"/>
        <v>49</v>
      </c>
      <c r="B51" s="23" t="s">
        <v>171</v>
      </c>
      <c r="C51" s="23" t="s">
        <v>172</v>
      </c>
      <c r="D51" s="24">
        <v>1956</v>
      </c>
      <c r="E51" s="33" t="s">
        <v>173</v>
      </c>
      <c r="F51" s="25">
        <v>86</v>
      </c>
      <c r="G51" s="33" t="s">
        <v>173</v>
      </c>
      <c r="H51" s="16" t="str">
        <f t="shared" si="3"/>
        <v>D</v>
      </c>
      <c r="I51" s="1"/>
      <c r="J51" s="1"/>
      <c r="K51" s="1"/>
      <c r="L51" s="1"/>
      <c r="M51" s="1"/>
      <c r="N51" s="1"/>
      <c r="O51" s="18"/>
      <c r="P51" s="1"/>
      <c r="Q51" s="1"/>
      <c r="R51" s="1"/>
      <c r="S51" s="3" t="str">
        <f t="shared" si="4"/>
        <v>M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26">
        <f t="shared" si="5"/>
        <v>50</v>
      </c>
      <c r="B52" s="23" t="s">
        <v>70</v>
      </c>
      <c r="C52" s="23" t="s">
        <v>69</v>
      </c>
      <c r="D52" s="24">
        <v>1954</v>
      </c>
      <c r="E52" s="33" t="s">
        <v>71</v>
      </c>
      <c r="F52" s="25">
        <v>13</v>
      </c>
      <c r="G52" s="33" t="s">
        <v>71</v>
      </c>
      <c r="H52" s="16" t="str">
        <f t="shared" si="3"/>
        <v>H</v>
      </c>
      <c r="I52" s="1"/>
      <c r="J52" s="1"/>
      <c r="K52" s="1"/>
      <c r="L52" s="1"/>
      <c r="M52" s="1"/>
      <c r="N52" s="1"/>
      <c r="O52" s="18"/>
      <c r="P52" s="1"/>
      <c r="Q52" s="1"/>
      <c r="R52" s="1"/>
      <c r="S52" s="4" t="str">
        <f t="shared" si="4"/>
        <v>Ž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>
      <c r="A53" s="26">
        <f t="shared" si="5"/>
        <v>51</v>
      </c>
      <c r="B53" s="23" t="s">
        <v>194</v>
      </c>
      <c r="C53" s="23" t="s">
        <v>174</v>
      </c>
      <c r="D53" s="24">
        <v>1976</v>
      </c>
      <c r="E53" s="33" t="s">
        <v>175</v>
      </c>
      <c r="F53" s="25">
        <v>98</v>
      </c>
      <c r="G53" s="33" t="s">
        <v>175</v>
      </c>
      <c r="H53" s="16" t="str">
        <f t="shared" si="3"/>
        <v>G</v>
      </c>
      <c r="I53" s="1"/>
      <c r="J53" s="1"/>
      <c r="K53" s="1"/>
      <c r="L53" s="1"/>
      <c r="M53" s="1"/>
      <c r="N53" s="1"/>
      <c r="O53" s="18"/>
      <c r="P53" s="1"/>
      <c r="Q53" s="1"/>
      <c r="R53" s="1"/>
      <c r="S53" s="3" t="str">
        <f t="shared" si="4"/>
        <v>Ž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>
      <c r="A54" s="26">
        <f t="shared" si="5"/>
        <v>52</v>
      </c>
      <c r="B54" s="23" t="s">
        <v>176</v>
      </c>
      <c r="C54" s="23" t="s">
        <v>177</v>
      </c>
      <c r="D54" s="24">
        <v>1999</v>
      </c>
      <c r="E54" s="33" t="s">
        <v>65</v>
      </c>
      <c r="F54" s="25">
        <v>46</v>
      </c>
      <c r="G54" s="33" t="s">
        <v>178</v>
      </c>
      <c r="H54" s="16" t="str">
        <f t="shared" si="3"/>
        <v>A</v>
      </c>
      <c r="I54" s="1"/>
      <c r="J54" s="1"/>
      <c r="K54" s="1"/>
      <c r="L54" s="1"/>
      <c r="M54" s="1"/>
      <c r="N54" s="1"/>
      <c r="O54" s="18"/>
      <c r="P54" s="1"/>
      <c r="Q54" s="1"/>
      <c r="R54" s="1"/>
      <c r="S54" s="4" t="str">
        <f t="shared" si="4"/>
        <v>M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>
      <c r="A55" s="26">
        <f t="shared" si="5"/>
        <v>53</v>
      </c>
      <c r="B55" s="23" t="s">
        <v>92</v>
      </c>
      <c r="C55" s="23" t="s">
        <v>91</v>
      </c>
      <c r="D55" s="24">
        <v>1949</v>
      </c>
      <c r="E55" s="33" t="s">
        <v>93</v>
      </c>
      <c r="F55" s="25">
        <v>9</v>
      </c>
      <c r="G55" s="33" t="s">
        <v>94</v>
      </c>
      <c r="H55" s="16" t="str">
        <f t="shared" si="3"/>
        <v>D</v>
      </c>
      <c r="I55" s="1"/>
      <c r="J55" s="1"/>
      <c r="K55" s="1"/>
      <c r="L55" s="1"/>
      <c r="M55" s="1"/>
      <c r="N55" s="1"/>
      <c r="O55" s="18"/>
      <c r="P55" s="1"/>
      <c r="Q55" s="1"/>
      <c r="R55" s="1"/>
      <c r="S55" s="3" t="str">
        <f t="shared" si="4"/>
        <v>M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>
      <c r="A56" s="26">
        <f t="shared" si="5"/>
        <v>54</v>
      </c>
      <c r="B56" s="23" t="s">
        <v>106</v>
      </c>
      <c r="C56" s="23" t="s">
        <v>105</v>
      </c>
      <c r="D56" s="24">
        <v>1974</v>
      </c>
      <c r="E56" s="33" t="s">
        <v>107</v>
      </c>
      <c r="F56" s="25">
        <v>89</v>
      </c>
      <c r="G56" s="33" t="s">
        <v>108</v>
      </c>
      <c r="H56" s="16" t="str">
        <f t="shared" si="3"/>
        <v>B</v>
      </c>
      <c r="I56" s="1"/>
      <c r="J56" s="1"/>
      <c r="K56" s="1"/>
      <c r="L56" s="1"/>
      <c r="M56" s="1"/>
      <c r="N56" s="1"/>
      <c r="O56" s="18"/>
      <c r="P56" s="1"/>
      <c r="Q56" s="1"/>
      <c r="R56" s="1"/>
      <c r="S56" s="4" t="str">
        <f t="shared" si="4"/>
        <v>M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5" thickBot="1">
      <c r="A57" s="196">
        <f t="shared" si="5"/>
        <v>55</v>
      </c>
      <c r="B57" s="197" t="s">
        <v>179</v>
      </c>
      <c r="C57" s="197" t="s">
        <v>109</v>
      </c>
      <c r="D57" s="198">
        <v>1956</v>
      </c>
      <c r="E57" s="199" t="s">
        <v>89</v>
      </c>
      <c r="F57" s="200">
        <v>17</v>
      </c>
      <c r="G57" s="199" t="s">
        <v>65</v>
      </c>
      <c r="H57" s="201" t="str">
        <f t="shared" si="3"/>
        <v>D</v>
      </c>
      <c r="I57" s="1"/>
      <c r="J57" s="1"/>
      <c r="K57" s="1"/>
      <c r="L57" s="1"/>
      <c r="M57" s="1"/>
      <c r="N57" s="1"/>
      <c r="O57" s="18"/>
      <c r="P57" s="1"/>
      <c r="Q57" s="1"/>
      <c r="R57" s="1"/>
      <c r="S57" s="3" t="str">
        <f t="shared" si="4"/>
        <v>M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32">
        <f t="shared" si="5"/>
        <v>56</v>
      </c>
      <c r="B58" s="113" t="s">
        <v>203</v>
      </c>
      <c r="C58" s="113" t="s">
        <v>204</v>
      </c>
      <c r="D58" s="114">
        <v>1989</v>
      </c>
      <c r="E58" s="117" t="s">
        <v>65</v>
      </c>
      <c r="F58" s="195">
        <v>5</v>
      </c>
      <c r="G58" s="117"/>
      <c r="H58" s="118" t="str">
        <f t="shared" si="3"/>
        <v>F</v>
      </c>
      <c r="I58" s="1"/>
      <c r="J58" s="1"/>
      <c r="K58" s="1"/>
      <c r="L58" s="1"/>
      <c r="M58" s="1"/>
      <c r="N58" s="1"/>
      <c r="O58" s="18"/>
      <c r="P58" s="1"/>
      <c r="Q58" s="1"/>
      <c r="R58" s="1"/>
      <c r="S58" s="4" t="str">
        <f t="shared" si="4"/>
        <v>Ž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26">
        <f t="shared" si="5"/>
        <v>57</v>
      </c>
      <c r="B59" s="23" t="s">
        <v>205</v>
      </c>
      <c r="C59" s="23" t="s">
        <v>157</v>
      </c>
      <c r="D59" s="24">
        <v>1982</v>
      </c>
      <c r="E59" s="33" t="s">
        <v>118</v>
      </c>
      <c r="F59" s="25">
        <v>6</v>
      </c>
      <c r="G59" s="33"/>
      <c r="H59" s="16" t="str">
        <f t="shared" si="3"/>
        <v>A</v>
      </c>
      <c r="I59" s="1"/>
      <c r="J59" s="1"/>
      <c r="K59" s="1"/>
      <c r="L59" s="1"/>
      <c r="M59" s="1"/>
      <c r="N59" s="1"/>
      <c r="O59" s="18"/>
      <c r="P59" s="1"/>
      <c r="Q59" s="1"/>
      <c r="R59" s="1"/>
      <c r="S59" s="3" t="str">
        <f t="shared" si="4"/>
        <v>M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26">
        <f t="shared" si="5"/>
        <v>58</v>
      </c>
      <c r="B60" s="23" t="s">
        <v>206</v>
      </c>
      <c r="C60" s="23" t="s">
        <v>207</v>
      </c>
      <c r="D60" s="24">
        <v>1984</v>
      </c>
      <c r="E60" s="33" t="s">
        <v>118</v>
      </c>
      <c r="F60" s="25">
        <v>7</v>
      </c>
      <c r="G60" s="33"/>
      <c r="H60" s="16" t="str">
        <f t="shared" si="3"/>
        <v>F</v>
      </c>
      <c r="I60" s="1"/>
      <c r="J60" s="1"/>
      <c r="K60" s="1"/>
      <c r="L60" s="1"/>
      <c r="M60" s="1"/>
      <c r="N60" s="1"/>
      <c r="O60" s="18"/>
      <c r="P60" s="1"/>
      <c r="Q60" s="1"/>
      <c r="R60" s="1"/>
      <c r="S60" s="4" t="str">
        <f t="shared" si="4"/>
        <v>Ž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26">
        <f t="shared" si="5"/>
        <v>59</v>
      </c>
      <c r="B61" s="23" t="s">
        <v>208</v>
      </c>
      <c r="C61" s="23" t="s">
        <v>209</v>
      </c>
      <c r="D61" s="24">
        <v>1965</v>
      </c>
      <c r="E61" s="33" t="s">
        <v>210</v>
      </c>
      <c r="F61" s="25">
        <v>10</v>
      </c>
      <c r="G61" s="33"/>
      <c r="H61" s="16" t="str">
        <f t="shared" si="3"/>
        <v>C</v>
      </c>
      <c r="I61" s="1"/>
      <c r="J61" s="1"/>
      <c r="K61" s="1"/>
      <c r="L61" s="1"/>
      <c r="M61" s="1"/>
      <c r="N61" s="1"/>
      <c r="O61" s="18"/>
      <c r="P61" s="1"/>
      <c r="Q61" s="1"/>
      <c r="R61" s="1"/>
      <c r="S61" s="3" t="str">
        <f t="shared" si="4"/>
        <v>M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26">
        <f t="shared" si="5"/>
        <v>60</v>
      </c>
      <c r="B62" s="23" t="s">
        <v>211</v>
      </c>
      <c r="C62" s="23" t="s">
        <v>212</v>
      </c>
      <c r="D62" s="24">
        <v>1970</v>
      </c>
      <c r="E62" s="33" t="s">
        <v>49</v>
      </c>
      <c r="F62" s="25">
        <v>21</v>
      </c>
      <c r="G62" s="202" t="s">
        <v>213</v>
      </c>
      <c r="H62" s="16" t="str">
        <f t="shared" si="3"/>
        <v>B</v>
      </c>
      <c r="I62" s="1"/>
      <c r="J62" s="1"/>
      <c r="K62" s="1"/>
      <c r="L62" s="1"/>
      <c r="M62" s="1"/>
      <c r="N62" s="1"/>
      <c r="O62" s="18"/>
      <c r="P62" s="1"/>
      <c r="Q62" s="1"/>
      <c r="R62" s="1"/>
      <c r="S62" s="4" t="str">
        <f t="shared" si="4"/>
        <v>M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26">
        <f t="shared" si="5"/>
        <v>61</v>
      </c>
      <c r="B63" s="23" t="s">
        <v>214</v>
      </c>
      <c r="C63" s="23" t="s">
        <v>215</v>
      </c>
      <c r="D63" s="24">
        <v>1966</v>
      </c>
      <c r="E63" s="33" t="s">
        <v>216</v>
      </c>
      <c r="F63" s="25">
        <v>22</v>
      </c>
      <c r="G63" s="202" t="s">
        <v>217</v>
      </c>
      <c r="H63" s="16" t="str">
        <f t="shared" si="3"/>
        <v>C</v>
      </c>
      <c r="I63" s="1"/>
      <c r="J63" s="1"/>
      <c r="K63" s="1"/>
      <c r="L63" s="1"/>
      <c r="M63" s="1"/>
      <c r="N63" s="1"/>
      <c r="O63" s="18"/>
      <c r="P63" s="1"/>
      <c r="Q63" s="1"/>
      <c r="R63" s="1"/>
      <c r="S63" s="3" t="str">
        <f t="shared" si="4"/>
        <v>M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26">
        <f t="shared" si="5"/>
        <v>62</v>
      </c>
      <c r="B64" s="23" t="s">
        <v>218</v>
      </c>
      <c r="C64" s="23" t="s">
        <v>159</v>
      </c>
      <c r="D64" s="24">
        <v>1976</v>
      </c>
      <c r="E64" s="33" t="s">
        <v>219</v>
      </c>
      <c r="F64" s="25">
        <v>23</v>
      </c>
      <c r="G64" s="202" t="s">
        <v>220</v>
      </c>
      <c r="H64" s="16" t="str">
        <f t="shared" si="3"/>
        <v>B</v>
      </c>
      <c r="I64" s="1"/>
      <c r="J64" s="1"/>
      <c r="K64" s="1"/>
      <c r="L64" s="1"/>
      <c r="M64" s="1"/>
      <c r="N64" s="1"/>
      <c r="O64" s="18"/>
      <c r="P64" s="1"/>
      <c r="Q64" s="1"/>
      <c r="R64" s="1"/>
      <c r="S64" s="4" t="str">
        <f t="shared" si="4"/>
        <v>M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thickBot="1">
      <c r="A65" s="26">
        <v>63</v>
      </c>
      <c r="B65" s="23" t="s">
        <v>221</v>
      </c>
      <c r="C65" s="23" t="s">
        <v>145</v>
      </c>
      <c r="D65" s="24">
        <v>1955</v>
      </c>
      <c r="E65" s="33" t="s">
        <v>122</v>
      </c>
      <c r="F65" s="25">
        <v>27</v>
      </c>
      <c r="G65" s="202" t="s">
        <v>222</v>
      </c>
      <c r="H65" s="16" t="str">
        <f t="shared" si="3"/>
        <v>D</v>
      </c>
      <c r="I65" s="1"/>
      <c r="J65" s="1"/>
      <c r="K65" s="1"/>
      <c r="L65" s="1"/>
      <c r="M65" s="1"/>
      <c r="N65" s="1"/>
      <c r="O65" s="18"/>
      <c r="P65" s="1"/>
      <c r="Q65" s="1"/>
      <c r="R65" s="1"/>
      <c r="S65" s="5" t="str">
        <f t="shared" si="4"/>
        <v>M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32">
        <v>64</v>
      </c>
      <c r="B66" s="113" t="s">
        <v>223</v>
      </c>
      <c r="C66" s="113" t="s">
        <v>95</v>
      </c>
      <c r="D66" s="114">
        <v>1968</v>
      </c>
      <c r="E66" s="117" t="s">
        <v>224</v>
      </c>
      <c r="F66" s="25">
        <v>33</v>
      </c>
      <c r="G66" s="203" t="s">
        <v>225</v>
      </c>
      <c r="H66" s="118" t="str">
        <f t="shared" si="3"/>
        <v>B</v>
      </c>
      <c r="I66" s="1"/>
      <c r="J66" s="1"/>
      <c r="K66" s="1"/>
      <c r="L66" s="1"/>
      <c r="M66" s="1"/>
      <c r="N66" s="1"/>
      <c r="O66" s="18"/>
      <c r="P66" s="1"/>
      <c r="Q66" s="1"/>
      <c r="R66" s="1"/>
      <c r="S66" s="6" t="str">
        <f t="shared" si="4"/>
        <v>M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26">
        <v>65</v>
      </c>
      <c r="B67" s="23" t="s">
        <v>226</v>
      </c>
      <c r="C67" s="23" t="s">
        <v>227</v>
      </c>
      <c r="D67" s="24">
        <v>1975</v>
      </c>
      <c r="E67" s="33" t="s">
        <v>228</v>
      </c>
      <c r="F67" s="25">
        <v>40</v>
      </c>
      <c r="G67" s="202" t="s">
        <v>229</v>
      </c>
      <c r="H67" s="16" t="str">
        <f t="shared" ref="H67:H98" si="6">IF(S67&lt;&gt;"Ž",IF($O$2-D67&gt;39,IF($O$2-D67&gt;49,IF($O$2-D67&gt;59,IF($O$2-D67&gt;69,IF($O$2-D67&gt;90,"","E"),"D"),"C"),"B"),"A"),IF(S67="Ž",IF($O$2-D67&gt;34,IF($O$2-D67&gt;44,IF($O$2-D67&gt;90,"","H"),"G"),"F")))</f>
        <v>B</v>
      </c>
      <c r="I67" s="1"/>
      <c r="J67" s="1"/>
      <c r="K67" s="1"/>
      <c r="L67" s="1"/>
      <c r="M67" s="1"/>
      <c r="N67" s="1"/>
      <c r="O67" s="18"/>
      <c r="P67" s="1"/>
      <c r="Q67" s="1"/>
      <c r="R67" s="1"/>
      <c r="S67" s="3" t="str">
        <f t="shared" ref="S67:S98" si="7">IF(LEN(B67)=0," ",IF(MID(B67,LEN(B67),1)="á","Ž","M"))</f>
        <v>M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26">
        <v>66</v>
      </c>
      <c r="B68" s="23" t="s">
        <v>230</v>
      </c>
      <c r="C68" s="23" t="s">
        <v>99</v>
      </c>
      <c r="D68" s="24">
        <v>1978</v>
      </c>
      <c r="E68" s="33" t="s">
        <v>231</v>
      </c>
      <c r="F68" s="25">
        <v>44</v>
      </c>
      <c r="G68" s="202" t="s">
        <v>232</v>
      </c>
      <c r="H68" s="16" t="str">
        <f t="shared" si="6"/>
        <v>A</v>
      </c>
      <c r="I68" s="1"/>
      <c r="J68" s="1"/>
      <c r="K68" s="1"/>
      <c r="L68" s="1"/>
      <c r="M68" s="1"/>
      <c r="N68" s="1"/>
      <c r="O68" s="18"/>
      <c r="P68" s="1"/>
      <c r="Q68" s="1"/>
      <c r="R68" s="1"/>
      <c r="S68" s="4" t="str">
        <f t="shared" si="7"/>
        <v>M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26">
        <v>67</v>
      </c>
      <c r="B69" s="23" t="s">
        <v>233</v>
      </c>
      <c r="C69" s="23" t="s">
        <v>147</v>
      </c>
      <c r="D69" s="24">
        <v>1983</v>
      </c>
      <c r="E69" s="33" t="s">
        <v>234</v>
      </c>
      <c r="F69" s="25">
        <v>48</v>
      </c>
      <c r="G69" s="202" t="s">
        <v>235</v>
      </c>
      <c r="H69" s="16" t="str">
        <f t="shared" si="6"/>
        <v>A</v>
      </c>
      <c r="I69" s="1"/>
      <c r="J69" s="1"/>
      <c r="K69" s="1"/>
      <c r="L69" s="1"/>
      <c r="M69" s="1"/>
      <c r="N69" s="1"/>
      <c r="O69" s="18"/>
      <c r="P69" s="1"/>
      <c r="Q69" s="1"/>
      <c r="R69" s="1"/>
      <c r="S69" s="3" t="str">
        <f t="shared" si="7"/>
        <v>M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26">
        <v>68</v>
      </c>
      <c r="B70" s="23" t="s">
        <v>237</v>
      </c>
      <c r="C70" s="23" t="s">
        <v>116</v>
      </c>
      <c r="D70" s="24">
        <v>1966</v>
      </c>
      <c r="E70" s="33" t="s">
        <v>238</v>
      </c>
      <c r="F70" s="25">
        <v>58</v>
      </c>
      <c r="G70" s="202" t="s">
        <v>239</v>
      </c>
      <c r="H70" s="16" t="str">
        <f t="shared" si="6"/>
        <v>C</v>
      </c>
      <c r="I70" s="1"/>
      <c r="J70" s="1"/>
      <c r="K70" s="1"/>
      <c r="L70" s="1"/>
      <c r="M70" s="1"/>
      <c r="N70" s="1"/>
      <c r="O70" s="18"/>
      <c r="P70" s="1"/>
      <c r="Q70" s="1"/>
      <c r="R70" s="1"/>
      <c r="S70" s="4" t="str">
        <f t="shared" si="7"/>
        <v>M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26">
        <v>69</v>
      </c>
      <c r="B71" s="23" t="s">
        <v>240</v>
      </c>
      <c r="C71" s="23" t="s">
        <v>177</v>
      </c>
      <c r="D71" s="24">
        <v>1974</v>
      </c>
      <c r="E71" s="33" t="s">
        <v>65</v>
      </c>
      <c r="F71" s="25">
        <v>59</v>
      </c>
      <c r="G71" s="202" t="s">
        <v>241</v>
      </c>
      <c r="H71" s="16" t="str">
        <f t="shared" si="6"/>
        <v>B</v>
      </c>
      <c r="I71" s="1"/>
      <c r="J71" s="1"/>
      <c r="K71" s="1"/>
      <c r="L71" s="1"/>
      <c r="M71" s="1"/>
      <c r="N71" s="1"/>
      <c r="O71" s="18"/>
      <c r="P71" s="1"/>
      <c r="Q71" s="1"/>
      <c r="R71" s="1"/>
      <c r="S71" s="3" t="str">
        <f t="shared" si="7"/>
        <v>M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26">
        <v>70</v>
      </c>
      <c r="B72" s="23" t="s">
        <v>242</v>
      </c>
      <c r="C72" s="23" t="s">
        <v>83</v>
      </c>
      <c r="D72" s="24">
        <v>1983</v>
      </c>
      <c r="E72" s="33" t="s">
        <v>60</v>
      </c>
      <c r="F72" s="25">
        <v>61</v>
      </c>
      <c r="G72" s="33"/>
      <c r="H72" s="16" t="str">
        <f t="shared" si="6"/>
        <v>A</v>
      </c>
      <c r="I72" s="1"/>
      <c r="J72" s="1"/>
      <c r="K72" s="1"/>
      <c r="L72" s="1"/>
      <c r="M72" s="1"/>
      <c r="N72" s="1"/>
      <c r="O72" s="18"/>
      <c r="P72" s="1"/>
      <c r="Q72" s="1"/>
      <c r="R72" s="1"/>
      <c r="S72" s="4" t="str">
        <f t="shared" si="7"/>
        <v>M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26">
        <v>71</v>
      </c>
      <c r="B73" s="23" t="s">
        <v>248</v>
      </c>
      <c r="C73" s="23" t="s">
        <v>87</v>
      </c>
      <c r="D73" s="24">
        <v>1982</v>
      </c>
      <c r="E73" s="33" t="s">
        <v>249</v>
      </c>
      <c r="F73" s="25">
        <v>63</v>
      </c>
      <c r="G73" s="33"/>
      <c r="H73" s="16" t="str">
        <f t="shared" si="6"/>
        <v>F</v>
      </c>
      <c r="I73" s="1"/>
      <c r="J73" s="1"/>
      <c r="K73" s="1"/>
      <c r="L73" s="1"/>
      <c r="M73" s="1"/>
      <c r="N73" s="1"/>
      <c r="O73" s="18"/>
      <c r="P73" s="1"/>
      <c r="Q73" s="1"/>
      <c r="R73" s="1"/>
      <c r="S73" s="3" t="str">
        <f t="shared" si="7"/>
        <v>Ž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26">
        <f t="shared" ref="A74:A99" si="8">IF(B74&lt;&gt;0,A73+1,"")</f>
        <v>72</v>
      </c>
      <c r="B74" s="23" t="s">
        <v>250</v>
      </c>
      <c r="C74" s="23" t="s">
        <v>251</v>
      </c>
      <c r="D74" s="24">
        <v>1964</v>
      </c>
      <c r="E74" s="33" t="s">
        <v>60</v>
      </c>
      <c r="F74" s="25">
        <v>64</v>
      </c>
      <c r="G74" s="33"/>
      <c r="H74" s="16" t="str">
        <f t="shared" si="6"/>
        <v>C</v>
      </c>
      <c r="I74" s="1"/>
      <c r="J74" s="1"/>
      <c r="K74" s="1"/>
      <c r="L74" s="1"/>
      <c r="M74" s="1"/>
      <c r="N74" s="1"/>
      <c r="O74" s="18"/>
      <c r="P74" s="1"/>
      <c r="Q74" s="1"/>
      <c r="R74" s="1"/>
      <c r="S74" s="4" t="str">
        <f t="shared" si="7"/>
        <v>M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26">
        <f t="shared" si="8"/>
        <v>73</v>
      </c>
      <c r="B75" s="23" t="s">
        <v>252</v>
      </c>
      <c r="C75" s="23" t="s">
        <v>167</v>
      </c>
      <c r="D75" s="24">
        <v>1975</v>
      </c>
      <c r="E75" s="33" t="s">
        <v>253</v>
      </c>
      <c r="F75" s="25">
        <v>72</v>
      </c>
      <c r="G75" s="33"/>
      <c r="H75" s="16" t="str">
        <f t="shared" si="6"/>
        <v>B</v>
      </c>
      <c r="I75" s="1"/>
      <c r="J75" s="1"/>
      <c r="K75" s="1"/>
      <c r="L75" s="1"/>
      <c r="M75" s="1"/>
      <c r="N75" s="1"/>
      <c r="O75" s="18"/>
      <c r="P75" s="1"/>
      <c r="Q75" s="1"/>
      <c r="R75" s="1"/>
      <c r="S75" s="3" t="str">
        <f t="shared" si="7"/>
        <v>M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26">
        <f t="shared" si="8"/>
        <v>74</v>
      </c>
      <c r="B76" s="23" t="s">
        <v>254</v>
      </c>
      <c r="C76" s="23" t="s">
        <v>83</v>
      </c>
      <c r="D76" s="24">
        <v>1983</v>
      </c>
      <c r="E76" s="33" t="s">
        <v>255</v>
      </c>
      <c r="F76" s="25">
        <v>73</v>
      </c>
      <c r="G76" s="33"/>
      <c r="H76" s="16" t="str">
        <f t="shared" si="6"/>
        <v>A</v>
      </c>
      <c r="I76" s="1"/>
      <c r="J76" s="1"/>
      <c r="K76" s="1"/>
      <c r="L76" s="1"/>
      <c r="M76" s="1"/>
      <c r="N76" s="1"/>
      <c r="O76" s="18"/>
      <c r="P76" s="1"/>
      <c r="Q76" s="1"/>
      <c r="R76" s="1"/>
      <c r="S76" s="4" t="str">
        <f t="shared" si="7"/>
        <v>M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26">
        <f t="shared" si="8"/>
        <v>75</v>
      </c>
      <c r="B77" s="23" t="s">
        <v>256</v>
      </c>
      <c r="C77" s="23" t="s">
        <v>257</v>
      </c>
      <c r="D77" s="24">
        <v>1985</v>
      </c>
      <c r="E77" s="33" t="s">
        <v>258</v>
      </c>
      <c r="F77" s="25">
        <v>75</v>
      </c>
      <c r="G77" s="33"/>
      <c r="H77" s="16" t="str">
        <f t="shared" si="6"/>
        <v>A</v>
      </c>
      <c r="I77" s="1"/>
      <c r="J77" s="1"/>
      <c r="K77" s="1"/>
      <c r="L77" s="1"/>
      <c r="M77" s="1"/>
      <c r="N77" s="1"/>
      <c r="O77" s="18"/>
      <c r="P77" s="1"/>
      <c r="Q77" s="1"/>
      <c r="R77" s="1"/>
      <c r="S77" s="3" t="str">
        <f t="shared" si="7"/>
        <v>M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26">
        <f t="shared" si="8"/>
        <v>76</v>
      </c>
      <c r="B78" s="23" t="s">
        <v>259</v>
      </c>
      <c r="C78" s="23" t="s">
        <v>159</v>
      </c>
      <c r="D78" s="24">
        <v>1962</v>
      </c>
      <c r="E78" s="33" t="s">
        <v>260</v>
      </c>
      <c r="F78" s="25">
        <v>76</v>
      </c>
      <c r="G78" s="33"/>
      <c r="H78" s="16" t="str">
        <f t="shared" si="6"/>
        <v>C</v>
      </c>
      <c r="I78" s="1"/>
      <c r="J78" s="1"/>
      <c r="K78" s="1"/>
      <c r="L78" s="1"/>
      <c r="M78" s="1"/>
      <c r="N78" s="1"/>
      <c r="O78" s="18"/>
      <c r="P78" s="1"/>
      <c r="Q78" s="1"/>
      <c r="R78" s="1"/>
      <c r="S78" s="4" t="str">
        <f t="shared" si="7"/>
        <v>M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26">
        <f t="shared" si="8"/>
        <v>77</v>
      </c>
      <c r="B79" s="23" t="s">
        <v>266</v>
      </c>
      <c r="C79" s="23" t="s">
        <v>99</v>
      </c>
      <c r="D79" s="24">
        <v>1967</v>
      </c>
      <c r="E79" s="33" t="s">
        <v>267</v>
      </c>
      <c r="F79" s="25">
        <v>87</v>
      </c>
      <c r="G79" s="33"/>
      <c r="H79" s="16" t="str">
        <f t="shared" si="6"/>
        <v>B</v>
      </c>
      <c r="I79" s="1"/>
      <c r="J79" s="1"/>
      <c r="K79" s="1"/>
      <c r="L79" s="1"/>
      <c r="M79" s="1"/>
      <c r="N79" s="1"/>
      <c r="O79" s="18"/>
      <c r="P79" s="1"/>
      <c r="Q79" s="1"/>
      <c r="R79" s="1"/>
      <c r="S79" s="3" t="str">
        <f t="shared" si="7"/>
        <v>M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26">
        <f t="shared" si="8"/>
        <v>78</v>
      </c>
      <c r="B80" s="23" t="s">
        <v>268</v>
      </c>
      <c r="C80" s="23" t="s">
        <v>167</v>
      </c>
      <c r="D80" s="24">
        <v>1975</v>
      </c>
      <c r="E80" s="33" t="s">
        <v>269</v>
      </c>
      <c r="F80" s="25">
        <v>94</v>
      </c>
      <c r="G80" s="33"/>
      <c r="H80" s="16" t="str">
        <f t="shared" si="6"/>
        <v>B</v>
      </c>
      <c r="I80" s="1"/>
      <c r="J80" s="1"/>
      <c r="K80" s="1"/>
      <c r="L80" s="1"/>
      <c r="M80" s="1"/>
      <c r="N80" s="1"/>
      <c r="O80" s="18"/>
      <c r="P80" s="1"/>
      <c r="Q80" s="1"/>
      <c r="R80" s="1"/>
      <c r="S80" s="4" t="str">
        <f t="shared" si="7"/>
        <v>M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26">
        <f t="shared" si="8"/>
        <v>79</v>
      </c>
      <c r="B81" s="23" t="s">
        <v>270</v>
      </c>
      <c r="C81" s="23" t="s">
        <v>167</v>
      </c>
      <c r="D81" s="24">
        <v>1959</v>
      </c>
      <c r="E81" s="33" t="s">
        <v>271</v>
      </c>
      <c r="F81" s="25">
        <v>95</v>
      </c>
      <c r="G81" s="33"/>
      <c r="H81" s="16" t="str">
        <f t="shared" si="6"/>
        <v>C</v>
      </c>
      <c r="I81" s="1"/>
      <c r="J81" s="1"/>
      <c r="K81" s="1"/>
      <c r="L81" s="1"/>
      <c r="M81" s="1"/>
      <c r="N81" s="1"/>
      <c r="O81" s="18"/>
      <c r="P81" s="1"/>
      <c r="Q81" s="1"/>
      <c r="R81" s="1"/>
      <c r="S81" s="3" t="str">
        <f t="shared" si="7"/>
        <v>M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26">
        <f t="shared" si="8"/>
        <v>80</v>
      </c>
      <c r="B82" s="23" t="s">
        <v>272</v>
      </c>
      <c r="C82" s="23" t="s">
        <v>215</v>
      </c>
      <c r="D82" s="24">
        <v>1962</v>
      </c>
      <c r="E82" s="33" t="s">
        <v>273</v>
      </c>
      <c r="F82" s="25">
        <v>99</v>
      </c>
      <c r="G82" s="33"/>
      <c r="H82" s="16" t="str">
        <f t="shared" si="6"/>
        <v>C</v>
      </c>
      <c r="I82" s="1"/>
      <c r="J82" s="1"/>
      <c r="K82" s="1"/>
      <c r="L82" s="1"/>
      <c r="M82" s="1"/>
      <c r="N82" s="1"/>
      <c r="O82" s="18"/>
      <c r="P82" s="1"/>
      <c r="Q82" s="1"/>
      <c r="R82" s="1"/>
      <c r="S82" s="3" t="str">
        <f t="shared" si="7"/>
        <v>M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26">
        <f t="shared" si="8"/>
        <v>81</v>
      </c>
      <c r="B83" s="23" t="s">
        <v>244</v>
      </c>
      <c r="C83" s="23" t="s">
        <v>54</v>
      </c>
      <c r="D83" s="24">
        <v>1981</v>
      </c>
      <c r="E83" s="33" t="s">
        <v>246</v>
      </c>
      <c r="F83" s="25">
        <v>100</v>
      </c>
      <c r="G83" s="33"/>
      <c r="H83" s="16" t="str">
        <f t="shared" si="6"/>
        <v>A</v>
      </c>
      <c r="I83" s="1"/>
      <c r="J83" s="1"/>
      <c r="K83" s="1"/>
      <c r="L83" s="1"/>
      <c r="M83" s="1"/>
      <c r="N83" s="1"/>
      <c r="O83" s="18"/>
      <c r="P83" s="1"/>
      <c r="Q83" s="1"/>
      <c r="R83" s="1"/>
      <c r="S83" s="3" t="str">
        <f t="shared" si="7"/>
        <v>M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26">
        <f t="shared" si="8"/>
        <v>82</v>
      </c>
      <c r="B84" s="23" t="s">
        <v>274</v>
      </c>
      <c r="C84" s="23" t="s">
        <v>275</v>
      </c>
      <c r="D84" s="24">
        <v>1984</v>
      </c>
      <c r="E84" s="33" t="s">
        <v>276</v>
      </c>
      <c r="F84" s="25">
        <v>101</v>
      </c>
      <c r="G84" s="33"/>
      <c r="H84" s="16" t="str">
        <f t="shared" si="6"/>
        <v>A</v>
      </c>
      <c r="I84" s="1"/>
      <c r="J84" s="1"/>
      <c r="K84" s="1"/>
      <c r="L84" s="1"/>
      <c r="M84" s="1"/>
      <c r="N84" s="1"/>
      <c r="O84" s="18"/>
      <c r="P84" s="1"/>
      <c r="Q84" s="1"/>
      <c r="R84" s="1"/>
      <c r="S84" s="3" t="str">
        <f t="shared" si="7"/>
        <v>M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26" t="str">
        <f t="shared" si="8"/>
        <v/>
      </c>
      <c r="B85" s="23"/>
      <c r="C85" s="23"/>
      <c r="D85" s="24"/>
      <c r="E85" s="33"/>
      <c r="F85" s="25"/>
      <c r="G85" s="33"/>
      <c r="H85" s="16" t="str">
        <f t="shared" si="6"/>
        <v/>
      </c>
      <c r="I85" s="1"/>
      <c r="J85" s="1"/>
      <c r="K85" s="1"/>
      <c r="L85" s="1"/>
      <c r="M85" s="1"/>
      <c r="N85" s="1"/>
      <c r="O85" s="18"/>
      <c r="P85" s="1"/>
      <c r="Q85" s="1"/>
      <c r="R85" s="1"/>
      <c r="S85" s="3" t="str">
        <f t="shared" si="7"/>
        <v xml:space="preserve"> 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26" t="str">
        <f t="shared" si="8"/>
        <v/>
      </c>
      <c r="B86" s="23"/>
      <c r="C86" s="23"/>
      <c r="D86" s="24"/>
      <c r="E86" s="33"/>
      <c r="F86" s="25"/>
      <c r="G86" s="33"/>
      <c r="H86" s="16" t="str">
        <f t="shared" si="6"/>
        <v/>
      </c>
      <c r="I86" s="1"/>
      <c r="J86" s="1"/>
      <c r="K86" s="1"/>
      <c r="L86" s="1"/>
      <c r="M86" s="1"/>
      <c r="N86" s="1"/>
      <c r="O86" s="18"/>
      <c r="P86" s="1"/>
      <c r="Q86" s="1"/>
      <c r="R86" s="1"/>
      <c r="S86" s="4" t="str">
        <f t="shared" si="7"/>
        <v xml:space="preserve"> 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26" t="str">
        <f t="shared" si="8"/>
        <v/>
      </c>
      <c r="B87" s="23"/>
      <c r="C87" s="23"/>
      <c r="D87" s="24"/>
      <c r="E87" s="33"/>
      <c r="F87" s="25"/>
      <c r="G87" s="33"/>
      <c r="H87" s="16" t="str">
        <f t="shared" si="6"/>
        <v/>
      </c>
      <c r="I87" s="1"/>
      <c r="J87" s="1"/>
      <c r="K87" s="1"/>
      <c r="L87" s="1"/>
      <c r="M87" s="1"/>
      <c r="N87" s="1"/>
      <c r="O87" s="18"/>
      <c r="P87" s="1"/>
      <c r="Q87" s="1"/>
      <c r="R87" s="1"/>
      <c r="S87" s="3" t="str">
        <f t="shared" si="7"/>
        <v xml:space="preserve"> </v>
      </c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26" t="str">
        <f t="shared" si="8"/>
        <v/>
      </c>
      <c r="B88" s="23"/>
      <c r="C88" s="23"/>
      <c r="D88" s="24"/>
      <c r="E88" s="33"/>
      <c r="F88" s="25"/>
      <c r="G88" s="33"/>
      <c r="H88" s="16" t="str">
        <f t="shared" si="6"/>
        <v/>
      </c>
      <c r="I88" s="1"/>
      <c r="J88" s="1"/>
      <c r="K88" s="1"/>
      <c r="L88" s="1"/>
      <c r="M88" s="1"/>
      <c r="N88" s="1"/>
      <c r="O88" s="18"/>
      <c r="P88" s="1"/>
      <c r="Q88" s="1"/>
      <c r="R88" s="1"/>
      <c r="S88" s="4" t="str">
        <f t="shared" si="7"/>
        <v xml:space="preserve"> 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26" t="str">
        <f t="shared" si="8"/>
        <v/>
      </c>
      <c r="B89" s="23"/>
      <c r="C89" s="23"/>
      <c r="D89" s="24"/>
      <c r="E89" s="33"/>
      <c r="F89" s="25"/>
      <c r="G89" s="33"/>
      <c r="H89" s="16" t="str">
        <f t="shared" si="6"/>
        <v/>
      </c>
      <c r="I89" s="1"/>
      <c r="J89" s="1"/>
      <c r="K89" s="1"/>
      <c r="L89" s="1"/>
      <c r="M89" s="1"/>
      <c r="N89" s="1"/>
      <c r="O89" s="18"/>
      <c r="P89" s="1"/>
      <c r="Q89" s="1"/>
      <c r="R89" s="1"/>
      <c r="S89" s="3" t="str">
        <f t="shared" si="7"/>
        <v xml:space="preserve"> 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26" t="str">
        <f t="shared" si="8"/>
        <v/>
      </c>
      <c r="B90" s="23"/>
      <c r="C90" s="23"/>
      <c r="D90" s="24"/>
      <c r="E90" s="33"/>
      <c r="F90" s="25"/>
      <c r="G90" s="33"/>
      <c r="H90" s="16" t="str">
        <f t="shared" si="6"/>
        <v/>
      </c>
      <c r="I90" s="1"/>
      <c r="J90" s="1"/>
      <c r="K90" s="1"/>
      <c r="L90" s="1"/>
      <c r="M90" s="1"/>
      <c r="N90" s="1"/>
      <c r="O90" s="18"/>
      <c r="P90" s="1"/>
      <c r="Q90" s="1"/>
      <c r="R90" s="1"/>
      <c r="S90" s="4" t="str">
        <f t="shared" si="7"/>
        <v xml:space="preserve"> 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26" t="str">
        <f t="shared" si="8"/>
        <v/>
      </c>
      <c r="B91" s="23"/>
      <c r="C91" s="23"/>
      <c r="D91" s="24"/>
      <c r="E91" s="33"/>
      <c r="F91" s="25"/>
      <c r="G91" s="33"/>
      <c r="H91" s="16" t="str">
        <f t="shared" si="6"/>
        <v/>
      </c>
      <c r="I91" s="1"/>
      <c r="J91" s="1"/>
      <c r="K91" s="1"/>
      <c r="L91" s="1"/>
      <c r="M91" s="1"/>
      <c r="N91" s="1"/>
      <c r="O91" s="18"/>
      <c r="P91" s="1"/>
      <c r="Q91" s="1"/>
      <c r="R91" s="1"/>
      <c r="S91" s="3" t="str">
        <f t="shared" si="7"/>
        <v xml:space="preserve"> 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26" t="str">
        <f t="shared" si="8"/>
        <v/>
      </c>
      <c r="B92" s="23"/>
      <c r="C92" s="23"/>
      <c r="D92" s="24"/>
      <c r="E92" s="33"/>
      <c r="F92" s="25"/>
      <c r="G92" s="33"/>
      <c r="H92" s="16" t="str">
        <f t="shared" si="6"/>
        <v/>
      </c>
      <c r="I92" s="1"/>
      <c r="J92" s="1"/>
      <c r="K92" s="1"/>
      <c r="L92" s="1"/>
      <c r="M92" s="1"/>
      <c r="N92" s="1"/>
      <c r="O92" s="18"/>
      <c r="P92" s="1"/>
      <c r="Q92" s="1"/>
      <c r="R92" s="1"/>
      <c r="S92" s="4" t="str">
        <f t="shared" si="7"/>
        <v xml:space="preserve"> 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26" t="str">
        <f t="shared" si="8"/>
        <v/>
      </c>
      <c r="B93" s="23"/>
      <c r="C93" s="23"/>
      <c r="D93" s="24"/>
      <c r="E93" s="33"/>
      <c r="F93" s="25"/>
      <c r="G93" s="33"/>
      <c r="H93" s="16" t="str">
        <f t="shared" si="6"/>
        <v/>
      </c>
      <c r="I93" s="1"/>
      <c r="J93" s="1"/>
      <c r="K93" s="1"/>
      <c r="L93" s="1"/>
      <c r="M93" s="1"/>
      <c r="N93" s="1"/>
      <c r="O93" s="18"/>
      <c r="P93" s="1"/>
      <c r="Q93" s="1"/>
      <c r="R93" s="1"/>
      <c r="S93" s="3" t="str">
        <f t="shared" si="7"/>
        <v xml:space="preserve"> 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26" t="str">
        <f t="shared" si="8"/>
        <v/>
      </c>
      <c r="B94" s="23"/>
      <c r="C94" s="23"/>
      <c r="D94" s="24"/>
      <c r="E94" s="33"/>
      <c r="F94" s="25"/>
      <c r="G94" s="33"/>
      <c r="H94" s="16" t="str">
        <f t="shared" si="6"/>
        <v/>
      </c>
      <c r="I94" s="1"/>
      <c r="J94" s="1"/>
      <c r="K94" s="1"/>
      <c r="L94" s="1"/>
      <c r="M94" s="1"/>
      <c r="N94" s="1"/>
      <c r="O94" s="18"/>
      <c r="P94" s="1"/>
      <c r="Q94" s="1"/>
      <c r="R94" s="1"/>
      <c r="S94" s="4" t="str">
        <f t="shared" si="7"/>
        <v xml:space="preserve"> </v>
      </c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26" t="str">
        <f t="shared" si="8"/>
        <v/>
      </c>
      <c r="B95" s="23"/>
      <c r="C95" s="23"/>
      <c r="D95" s="24"/>
      <c r="E95" s="33"/>
      <c r="F95" s="25"/>
      <c r="G95" s="33"/>
      <c r="H95" s="16" t="str">
        <f t="shared" si="6"/>
        <v/>
      </c>
      <c r="I95" s="1"/>
      <c r="J95" s="1"/>
      <c r="K95" s="1"/>
      <c r="L95" s="1"/>
      <c r="M95" s="1"/>
      <c r="N95" s="1"/>
      <c r="O95" s="18"/>
      <c r="P95" s="1"/>
      <c r="Q95" s="1"/>
      <c r="R95" s="1"/>
      <c r="S95" s="3" t="str">
        <f t="shared" si="7"/>
        <v xml:space="preserve"> 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26" t="str">
        <f t="shared" si="8"/>
        <v/>
      </c>
      <c r="B96" s="23"/>
      <c r="C96" s="23"/>
      <c r="D96" s="24"/>
      <c r="E96" s="33"/>
      <c r="F96" s="25"/>
      <c r="G96" s="33"/>
      <c r="H96" s="16" t="str">
        <f t="shared" si="6"/>
        <v/>
      </c>
      <c r="I96" s="1"/>
      <c r="J96" s="1"/>
      <c r="K96" s="1"/>
      <c r="L96" s="1"/>
      <c r="M96" s="1"/>
      <c r="N96" s="1"/>
      <c r="O96" s="18"/>
      <c r="P96" s="1"/>
      <c r="Q96" s="1"/>
      <c r="R96" s="1"/>
      <c r="S96" s="4" t="str">
        <f t="shared" si="7"/>
        <v xml:space="preserve"> 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>
      <c r="A97" s="26" t="str">
        <f t="shared" si="8"/>
        <v/>
      </c>
      <c r="B97" s="23"/>
      <c r="C97" s="23"/>
      <c r="D97" s="24"/>
      <c r="E97" s="33"/>
      <c r="F97" s="25"/>
      <c r="G97" s="33"/>
      <c r="H97" s="16" t="str">
        <f t="shared" si="6"/>
        <v/>
      </c>
      <c r="I97" s="1"/>
      <c r="J97" s="1"/>
      <c r="K97" s="1"/>
      <c r="L97" s="1"/>
      <c r="M97" s="1"/>
      <c r="N97" s="1"/>
      <c r="O97" s="18"/>
      <c r="P97" s="1"/>
      <c r="Q97" s="1"/>
      <c r="R97" s="1"/>
      <c r="S97" s="3" t="str">
        <f t="shared" si="7"/>
        <v xml:space="preserve"> 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>
      <c r="A98" s="26" t="str">
        <f t="shared" si="8"/>
        <v/>
      </c>
      <c r="B98" s="23"/>
      <c r="C98" s="23"/>
      <c r="D98" s="24"/>
      <c r="E98" s="33"/>
      <c r="F98" s="25"/>
      <c r="G98" s="33"/>
      <c r="H98" s="16" t="str">
        <f t="shared" si="6"/>
        <v/>
      </c>
      <c r="I98" s="1"/>
      <c r="J98" s="1"/>
      <c r="K98" s="1"/>
      <c r="L98" s="1"/>
      <c r="M98" s="1"/>
      <c r="N98" s="1"/>
      <c r="O98" s="18"/>
      <c r="P98" s="1"/>
      <c r="Q98" s="1"/>
      <c r="R98" s="1"/>
      <c r="S98" s="4" t="str">
        <f t="shared" si="7"/>
        <v xml:space="preserve"> 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>
      <c r="A99" s="26" t="str">
        <f t="shared" si="8"/>
        <v/>
      </c>
      <c r="B99" s="23"/>
      <c r="C99" s="23"/>
      <c r="D99" s="24"/>
      <c r="E99" s="33"/>
      <c r="F99" s="25"/>
      <c r="G99" s="33"/>
      <c r="H99" s="16" t="str">
        <f t="shared" ref="H99:H130" si="9">IF(S99&lt;&gt;"Ž",IF($O$2-D99&gt;39,IF($O$2-D99&gt;49,IF($O$2-D99&gt;59,IF($O$2-D99&gt;69,IF($O$2-D99&gt;90,"","E"),"D"),"C"),"B"),"A"),IF(S99="Ž",IF($O$2-D99&gt;34,IF($O$2-D99&gt;44,IF($O$2-D99&gt;90,"","H"),"G"),"F")))</f>
        <v/>
      </c>
      <c r="I99" s="1"/>
      <c r="J99" s="1"/>
      <c r="K99" s="1"/>
      <c r="L99" s="1"/>
      <c r="M99" s="1"/>
      <c r="N99" s="1"/>
      <c r="O99" s="18"/>
      <c r="P99" s="1"/>
      <c r="Q99" s="1"/>
      <c r="R99" s="1"/>
      <c r="S99" s="3" t="str">
        <f t="shared" ref="S99:S130" si="10">IF(LEN(B99)=0," ",IF(MID(B99,LEN(B99),1)="á","Ž","M"))</f>
        <v xml:space="preserve"> 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>
      <c r="A100" s="26" t="str">
        <f t="shared" ref="A100:A131" si="11">IF(B100&lt;&gt;0,A99+1,"")</f>
        <v/>
      </c>
      <c r="B100" s="23"/>
      <c r="C100" s="23"/>
      <c r="D100" s="24"/>
      <c r="E100" s="33"/>
      <c r="F100" s="25"/>
      <c r="G100" s="33"/>
      <c r="H100" s="16" t="str">
        <f t="shared" si="9"/>
        <v/>
      </c>
      <c r="I100" s="1"/>
      <c r="J100" s="1"/>
      <c r="K100" s="1"/>
      <c r="L100" s="1"/>
      <c r="M100" s="1"/>
      <c r="N100" s="1"/>
      <c r="O100" s="18"/>
      <c r="P100" s="1"/>
      <c r="Q100" s="1"/>
      <c r="R100" s="1"/>
      <c r="S100" s="4" t="str">
        <f t="shared" si="10"/>
        <v xml:space="preserve"> </v>
      </c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>
      <c r="A101" s="26" t="str">
        <f t="shared" si="11"/>
        <v/>
      </c>
      <c r="B101" s="23"/>
      <c r="C101" s="23"/>
      <c r="D101" s="24"/>
      <c r="E101" s="33"/>
      <c r="F101" s="25"/>
      <c r="G101" s="33"/>
      <c r="H101" s="16" t="str">
        <f t="shared" si="9"/>
        <v/>
      </c>
      <c r="I101" s="1"/>
      <c r="J101" s="1"/>
      <c r="K101" s="1"/>
      <c r="L101" s="1"/>
      <c r="M101" s="1"/>
      <c r="N101" s="1"/>
      <c r="O101" s="18"/>
      <c r="P101" s="1"/>
      <c r="Q101" s="1"/>
      <c r="R101" s="1"/>
      <c r="S101" s="3" t="str">
        <f t="shared" si="10"/>
        <v xml:space="preserve"> </v>
      </c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>
      <c r="A102" s="26" t="str">
        <f t="shared" si="11"/>
        <v/>
      </c>
      <c r="B102" s="23"/>
      <c r="C102" s="23"/>
      <c r="D102" s="24"/>
      <c r="E102" s="33"/>
      <c r="F102" s="25"/>
      <c r="G102" s="33"/>
      <c r="H102" s="16" t="str">
        <f t="shared" si="9"/>
        <v/>
      </c>
      <c r="I102" s="1"/>
      <c r="J102" s="1"/>
      <c r="K102" s="1"/>
      <c r="L102" s="1"/>
      <c r="M102" s="1"/>
      <c r="N102" s="1"/>
      <c r="O102" s="18"/>
      <c r="P102" s="1"/>
      <c r="Q102" s="1"/>
      <c r="R102" s="1"/>
      <c r="S102" s="4" t="str">
        <f t="shared" si="10"/>
        <v xml:space="preserve"> </v>
      </c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>
      <c r="A103" s="26" t="str">
        <f t="shared" si="11"/>
        <v/>
      </c>
      <c r="B103" s="23"/>
      <c r="C103" s="23"/>
      <c r="D103" s="24"/>
      <c r="E103" s="33"/>
      <c r="F103" s="25"/>
      <c r="G103" s="33"/>
      <c r="H103" s="16" t="str">
        <f t="shared" si="9"/>
        <v/>
      </c>
      <c r="I103" s="1"/>
      <c r="J103" s="1"/>
      <c r="K103" s="1"/>
      <c r="L103" s="1"/>
      <c r="M103" s="1"/>
      <c r="N103" s="1"/>
      <c r="O103" s="18"/>
      <c r="P103" s="1"/>
      <c r="Q103" s="1"/>
      <c r="R103" s="1"/>
      <c r="S103" s="3" t="str">
        <f t="shared" si="10"/>
        <v xml:space="preserve"> </v>
      </c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>
      <c r="A104" s="26" t="str">
        <f t="shared" si="11"/>
        <v/>
      </c>
      <c r="B104" s="23"/>
      <c r="C104" s="23"/>
      <c r="D104" s="24"/>
      <c r="E104" s="33"/>
      <c r="F104" s="25"/>
      <c r="G104" s="33"/>
      <c r="H104" s="16" t="str">
        <f t="shared" si="9"/>
        <v/>
      </c>
      <c r="I104" s="1"/>
      <c r="J104" s="1"/>
      <c r="K104" s="1"/>
      <c r="L104" s="1"/>
      <c r="M104" s="1"/>
      <c r="N104" s="1"/>
      <c r="O104" s="18"/>
      <c r="P104" s="1"/>
      <c r="Q104" s="1"/>
      <c r="R104" s="1"/>
      <c r="S104" s="4" t="str">
        <f t="shared" si="10"/>
        <v xml:space="preserve"> </v>
      </c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>
      <c r="A105" s="26" t="str">
        <f t="shared" si="11"/>
        <v/>
      </c>
      <c r="B105" s="23"/>
      <c r="C105" s="23"/>
      <c r="D105" s="24"/>
      <c r="E105" s="33"/>
      <c r="F105" s="25"/>
      <c r="G105" s="33"/>
      <c r="H105" s="16" t="str">
        <f t="shared" si="9"/>
        <v/>
      </c>
      <c r="I105" s="1"/>
      <c r="J105" s="1"/>
      <c r="K105" s="1"/>
      <c r="L105" s="1"/>
      <c r="M105" s="1"/>
      <c r="N105" s="1"/>
      <c r="O105" s="18"/>
      <c r="P105" s="1"/>
      <c r="Q105" s="1"/>
      <c r="R105" s="1"/>
      <c r="S105" s="3" t="str">
        <f t="shared" si="10"/>
        <v xml:space="preserve"> 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>
      <c r="A106" s="26" t="str">
        <f t="shared" si="11"/>
        <v/>
      </c>
      <c r="B106" s="23"/>
      <c r="C106" s="23"/>
      <c r="D106" s="24"/>
      <c r="E106" s="33"/>
      <c r="F106" s="25"/>
      <c r="G106" s="33"/>
      <c r="H106" s="16" t="str">
        <f t="shared" si="9"/>
        <v/>
      </c>
      <c r="I106" s="1"/>
      <c r="J106" s="1"/>
      <c r="K106" s="1"/>
      <c r="L106" s="1"/>
      <c r="M106" s="1"/>
      <c r="N106" s="1"/>
      <c r="O106" s="18"/>
      <c r="P106" s="1"/>
      <c r="Q106" s="1"/>
      <c r="R106" s="1"/>
      <c r="S106" s="4" t="str">
        <f t="shared" si="10"/>
        <v xml:space="preserve"> </v>
      </c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>
      <c r="A107" s="26" t="str">
        <f t="shared" si="11"/>
        <v/>
      </c>
      <c r="B107" s="23"/>
      <c r="C107" s="23"/>
      <c r="D107" s="24"/>
      <c r="E107" s="33"/>
      <c r="F107" s="25"/>
      <c r="G107" s="33"/>
      <c r="H107" s="16" t="str">
        <f t="shared" si="9"/>
        <v/>
      </c>
      <c r="I107" s="1"/>
      <c r="J107" s="1"/>
      <c r="K107" s="1"/>
      <c r="L107" s="1"/>
      <c r="M107" s="1"/>
      <c r="N107" s="1"/>
      <c r="O107" s="18"/>
      <c r="P107" s="1"/>
      <c r="Q107" s="1"/>
      <c r="R107" s="1"/>
      <c r="S107" s="3" t="str">
        <f t="shared" si="10"/>
        <v xml:space="preserve"> </v>
      </c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>
      <c r="A108" s="26" t="str">
        <f t="shared" si="11"/>
        <v/>
      </c>
      <c r="B108" s="23"/>
      <c r="C108" s="23"/>
      <c r="D108" s="24"/>
      <c r="E108" s="33"/>
      <c r="F108" s="25"/>
      <c r="G108" s="33"/>
      <c r="H108" s="16" t="str">
        <f t="shared" si="9"/>
        <v/>
      </c>
      <c r="I108" s="1"/>
      <c r="J108" s="1"/>
      <c r="K108" s="1"/>
      <c r="L108" s="1"/>
      <c r="M108" s="1"/>
      <c r="N108" s="1"/>
      <c r="O108" s="18"/>
      <c r="P108" s="1"/>
      <c r="Q108" s="1"/>
      <c r="R108" s="1"/>
      <c r="S108" s="4" t="str">
        <f t="shared" si="10"/>
        <v xml:space="preserve"> 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>
      <c r="A109" s="26" t="str">
        <f t="shared" si="11"/>
        <v/>
      </c>
      <c r="B109" s="23"/>
      <c r="C109" s="23"/>
      <c r="D109" s="24"/>
      <c r="E109" s="33"/>
      <c r="F109" s="25"/>
      <c r="G109" s="33"/>
      <c r="H109" s="16" t="str">
        <f t="shared" si="9"/>
        <v/>
      </c>
      <c r="I109" s="1"/>
      <c r="J109" s="1"/>
      <c r="K109" s="1"/>
      <c r="L109" s="1"/>
      <c r="M109" s="1"/>
      <c r="N109" s="1"/>
      <c r="O109" s="18"/>
      <c r="P109" s="1"/>
      <c r="Q109" s="1"/>
      <c r="R109" s="1"/>
      <c r="S109" s="3" t="str">
        <f t="shared" si="10"/>
        <v xml:space="preserve"> 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>
      <c r="A110" s="26" t="str">
        <f t="shared" si="11"/>
        <v/>
      </c>
      <c r="B110" s="23"/>
      <c r="C110" s="23"/>
      <c r="D110" s="24"/>
      <c r="E110" s="33"/>
      <c r="F110" s="25"/>
      <c r="G110" s="33"/>
      <c r="H110" s="16" t="str">
        <f t="shared" si="9"/>
        <v/>
      </c>
      <c r="I110" s="1"/>
      <c r="J110" s="1"/>
      <c r="K110" s="1"/>
      <c r="L110" s="1"/>
      <c r="M110" s="1"/>
      <c r="N110" s="1"/>
      <c r="O110" s="18"/>
      <c r="P110" s="1"/>
      <c r="Q110" s="1"/>
      <c r="R110" s="1"/>
      <c r="S110" s="4" t="str">
        <f t="shared" si="10"/>
        <v xml:space="preserve"> 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>
      <c r="A111" s="26" t="str">
        <f t="shared" si="11"/>
        <v/>
      </c>
      <c r="B111" s="23"/>
      <c r="C111" s="23"/>
      <c r="D111" s="24"/>
      <c r="E111" s="25"/>
      <c r="F111" s="25"/>
      <c r="G111" s="33"/>
      <c r="H111" s="16" t="str">
        <f t="shared" si="9"/>
        <v/>
      </c>
      <c r="I111" s="1"/>
      <c r="J111" s="1"/>
      <c r="K111" s="1"/>
      <c r="L111" s="1"/>
      <c r="M111" s="1"/>
      <c r="N111" s="1"/>
      <c r="O111" s="18"/>
      <c r="P111" s="1"/>
      <c r="Q111" s="1"/>
      <c r="R111" s="1"/>
      <c r="S111" s="3" t="str">
        <f t="shared" si="10"/>
        <v xml:space="preserve"> 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>
      <c r="A112" s="26" t="str">
        <f t="shared" si="11"/>
        <v/>
      </c>
      <c r="B112" s="23"/>
      <c r="C112" s="23"/>
      <c r="D112" s="24"/>
      <c r="E112" s="25"/>
      <c r="F112" s="25"/>
      <c r="G112" s="33"/>
      <c r="H112" s="16" t="str">
        <f t="shared" si="9"/>
        <v/>
      </c>
      <c r="I112" s="1"/>
      <c r="J112" s="1"/>
      <c r="K112" s="1"/>
      <c r="L112" s="1"/>
      <c r="M112" s="1"/>
      <c r="N112" s="1"/>
      <c r="O112" s="18"/>
      <c r="P112" s="1"/>
      <c r="Q112" s="1"/>
      <c r="R112" s="1"/>
      <c r="S112" s="4" t="str">
        <f t="shared" si="10"/>
        <v xml:space="preserve"> </v>
      </c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>
      <c r="A113" s="26" t="str">
        <f t="shared" si="11"/>
        <v/>
      </c>
      <c r="B113" s="23"/>
      <c r="C113" s="23"/>
      <c r="D113" s="24"/>
      <c r="E113" s="25"/>
      <c r="F113" s="25"/>
      <c r="G113" s="33"/>
      <c r="H113" s="16" t="str">
        <f t="shared" si="9"/>
        <v/>
      </c>
      <c r="I113" s="1"/>
      <c r="J113" s="1"/>
      <c r="K113" s="1"/>
      <c r="L113" s="1"/>
      <c r="M113" s="1"/>
      <c r="N113" s="1"/>
      <c r="O113" s="18"/>
      <c r="P113" s="1"/>
      <c r="Q113" s="1"/>
      <c r="R113" s="1"/>
      <c r="S113" s="3" t="str">
        <f t="shared" si="10"/>
        <v xml:space="preserve"> 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>
      <c r="A114" s="26" t="str">
        <f t="shared" si="11"/>
        <v/>
      </c>
      <c r="B114" s="23"/>
      <c r="C114" s="23"/>
      <c r="D114" s="24"/>
      <c r="E114" s="25"/>
      <c r="F114" s="25"/>
      <c r="G114" s="33"/>
      <c r="H114" s="16" t="str">
        <f t="shared" si="9"/>
        <v/>
      </c>
      <c r="I114" s="1"/>
      <c r="J114" s="1"/>
      <c r="K114" s="1"/>
      <c r="L114" s="1"/>
      <c r="M114" s="1"/>
      <c r="N114" s="1"/>
      <c r="O114" s="18"/>
      <c r="P114" s="1"/>
      <c r="Q114" s="1"/>
      <c r="R114" s="1"/>
      <c r="S114" s="4" t="str">
        <f t="shared" si="10"/>
        <v xml:space="preserve"> </v>
      </c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>
      <c r="A115" s="26" t="str">
        <f t="shared" si="11"/>
        <v/>
      </c>
      <c r="B115" s="23"/>
      <c r="C115" s="23"/>
      <c r="D115" s="24"/>
      <c r="E115" s="25"/>
      <c r="F115" s="25"/>
      <c r="G115" s="33"/>
      <c r="H115" s="16" t="str">
        <f t="shared" si="9"/>
        <v/>
      </c>
      <c r="I115" s="1"/>
      <c r="J115" s="1"/>
      <c r="K115" s="1"/>
      <c r="L115" s="1"/>
      <c r="M115" s="1"/>
      <c r="N115" s="1"/>
      <c r="O115" s="18"/>
      <c r="P115" s="1"/>
      <c r="Q115" s="1"/>
      <c r="R115" s="1"/>
      <c r="S115" s="3" t="str">
        <f t="shared" si="10"/>
        <v xml:space="preserve"> </v>
      </c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>
      <c r="A116" s="26" t="str">
        <f t="shared" si="11"/>
        <v/>
      </c>
      <c r="B116" s="23"/>
      <c r="C116" s="23"/>
      <c r="D116" s="24"/>
      <c r="E116" s="25"/>
      <c r="F116" s="25"/>
      <c r="G116" s="33"/>
      <c r="H116" s="16" t="str">
        <f t="shared" si="9"/>
        <v/>
      </c>
      <c r="I116" s="1"/>
      <c r="J116" s="1"/>
      <c r="K116" s="1"/>
      <c r="L116" s="1"/>
      <c r="M116" s="1"/>
      <c r="N116" s="1"/>
      <c r="O116" s="18"/>
      <c r="P116" s="1"/>
      <c r="Q116" s="1"/>
      <c r="R116" s="1"/>
      <c r="S116" s="4" t="str">
        <f t="shared" si="10"/>
        <v xml:space="preserve"> </v>
      </c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>
      <c r="A117" s="26" t="str">
        <f t="shared" si="11"/>
        <v/>
      </c>
      <c r="B117" s="23"/>
      <c r="C117" s="23"/>
      <c r="D117" s="24"/>
      <c r="E117" s="25"/>
      <c r="F117" s="25"/>
      <c r="G117" s="33"/>
      <c r="H117" s="16" t="str">
        <f t="shared" si="9"/>
        <v/>
      </c>
      <c r="I117" s="1"/>
      <c r="J117" s="1"/>
      <c r="K117" s="1"/>
      <c r="L117" s="1"/>
      <c r="M117" s="1"/>
      <c r="N117" s="1"/>
      <c r="O117" s="18"/>
      <c r="P117" s="1"/>
      <c r="Q117" s="1"/>
      <c r="R117" s="1"/>
      <c r="S117" s="3" t="str">
        <f t="shared" si="10"/>
        <v xml:space="preserve"> </v>
      </c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>
      <c r="A118" s="26" t="str">
        <f t="shared" si="11"/>
        <v/>
      </c>
      <c r="B118" s="23"/>
      <c r="C118" s="23"/>
      <c r="D118" s="24"/>
      <c r="E118" s="25"/>
      <c r="F118" s="25"/>
      <c r="G118" s="33"/>
      <c r="H118" s="16" t="str">
        <f t="shared" si="9"/>
        <v/>
      </c>
      <c r="I118" s="1"/>
      <c r="J118" s="1"/>
      <c r="K118" s="1"/>
      <c r="L118" s="1"/>
      <c r="M118" s="1"/>
      <c r="N118" s="1"/>
      <c r="O118" s="18"/>
      <c r="P118" s="1"/>
      <c r="Q118" s="1"/>
      <c r="R118" s="1"/>
      <c r="S118" s="4" t="str">
        <f t="shared" si="10"/>
        <v xml:space="preserve"> </v>
      </c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>
      <c r="A119" s="26" t="str">
        <f t="shared" si="11"/>
        <v/>
      </c>
      <c r="B119" s="23"/>
      <c r="C119" s="23"/>
      <c r="D119" s="24"/>
      <c r="E119" s="25"/>
      <c r="F119" s="25"/>
      <c r="G119" s="33"/>
      <c r="H119" s="16" t="str">
        <f t="shared" si="9"/>
        <v/>
      </c>
      <c r="I119" s="1"/>
      <c r="J119" s="1"/>
      <c r="K119" s="1"/>
      <c r="L119" s="1"/>
      <c r="M119" s="1"/>
      <c r="N119" s="1"/>
      <c r="O119" s="18"/>
      <c r="P119" s="1"/>
      <c r="Q119" s="1"/>
      <c r="R119" s="1"/>
      <c r="S119" s="3" t="str">
        <f t="shared" si="10"/>
        <v xml:space="preserve"> 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>
      <c r="A120" s="26" t="str">
        <f t="shared" si="11"/>
        <v/>
      </c>
      <c r="B120" s="23"/>
      <c r="C120" s="23"/>
      <c r="D120" s="24"/>
      <c r="E120" s="25"/>
      <c r="F120" s="25"/>
      <c r="G120" s="33"/>
      <c r="H120" s="16" t="str">
        <f t="shared" si="9"/>
        <v/>
      </c>
      <c r="I120" s="1"/>
      <c r="J120" s="1"/>
      <c r="K120" s="1"/>
      <c r="L120" s="1"/>
      <c r="M120" s="1"/>
      <c r="N120" s="1"/>
      <c r="O120" s="18"/>
      <c r="P120" s="1"/>
      <c r="Q120" s="1"/>
      <c r="R120" s="1"/>
      <c r="S120" s="4" t="str">
        <f t="shared" si="10"/>
        <v xml:space="preserve"> 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>
      <c r="A121" s="26" t="str">
        <f t="shared" si="11"/>
        <v/>
      </c>
      <c r="B121" s="23"/>
      <c r="C121" s="23"/>
      <c r="D121" s="24"/>
      <c r="E121" s="25"/>
      <c r="F121" s="25"/>
      <c r="G121" s="33"/>
      <c r="H121" s="16" t="str">
        <f t="shared" si="9"/>
        <v/>
      </c>
      <c r="I121" s="1"/>
      <c r="J121" s="1"/>
      <c r="K121" s="1"/>
      <c r="L121" s="1"/>
      <c r="M121" s="1"/>
      <c r="N121" s="1"/>
      <c r="O121" s="18"/>
      <c r="P121" s="1"/>
      <c r="Q121" s="1"/>
      <c r="R121" s="1"/>
      <c r="S121" s="3" t="str">
        <f t="shared" si="10"/>
        <v xml:space="preserve"> 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>
      <c r="A122" s="26" t="str">
        <f t="shared" si="11"/>
        <v/>
      </c>
      <c r="B122" s="23"/>
      <c r="C122" s="23"/>
      <c r="D122" s="24"/>
      <c r="E122" s="25"/>
      <c r="F122" s="25"/>
      <c r="G122" s="33"/>
      <c r="H122" s="16" t="str">
        <f t="shared" si="9"/>
        <v/>
      </c>
      <c r="I122" s="1"/>
      <c r="J122" s="1"/>
      <c r="K122" s="1"/>
      <c r="L122" s="1"/>
      <c r="M122" s="1"/>
      <c r="N122" s="1"/>
      <c r="O122" s="18"/>
      <c r="P122" s="1"/>
      <c r="Q122" s="1"/>
      <c r="R122" s="1"/>
      <c r="S122" s="4" t="str">
        <f t="shared" si="10"/>
        <v xml:space="preserve"> 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>
      <c r="A123" s="26" t="str">
        <f t="shared" si="11"/>
        <v/>
      </c>
      <c r="B123" s="23"/>
      <c r="C123" s="23"/>
      <c r="D123" s="24"/>
      <c r="E123" s="25"/>
      <c r="F123" s="25"/>
      <c r="G123" s="33"/>
      <c r="H123" s="16" t="str">
        <f t="shared" si="9"/>
        <v/>
      </c>
      <c r="I123" s="1"/>
      <c r="J123" s="1"/>
      <c r="K123" s="1"/>
      <c r="L123" s="1"/>
      <c r="M123" s="1"/>
      <c r="N123" s="1"/>
      <c r="O123" s="18"/>
      <c r="P123" s="1"/>
      <c r="Q123" s="1"/>
      <c r="R123" s="1"/>
      <c r="S123" s="3" t="str">
        <f t="shared" si="10"/>
        <v xml:space="preserve"> 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>
      <c r="A124" s="26" t="str">
        <f t="shared" si="11"/>
        <v/>
      </c>
      <c r="B124" s="23"/>
      <c r="C124" s="23"/>
      <c r="D124" s="24"/>
      <c r="E124" s="25"/>
      <c r="F124" s="25"/>
      <c r="G124" s="33"/>
      <c r="H124" s="16" t="str">
        <f t="shared" si="9"/>
        <v/>
      </c>
      <c r="I124" s="1"/>
      <c r="J124" s="1"/>
      <c r="K124" s="1"/>
      <c r="L124" s="1"/>
      <c r="M124" s="1"/>
      <c r="N124" s="1"/>
      <c r="O124" s="18"/>
      <c r="P124" s="1"/>
      <c r="Q124" s="1"/>
      <c r="R124" s="1"/>
      <c r="S124" s="4" t="str">
        <f t="shared" si="10"/>
        <v xml:space="preserve"> 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>
      <c r="A125" s="26" t="str">
        <f t="shared" si="11"/>
        <v/>
      </c>
      <c r="B125" s="23"/>
      <c r="C125" s="23"/>
      <c r="D125" s="24"/>
      <c r="E125" s="25"/>
      <c r="F125" s="25"/>
      <c r="G125" s="33"/>
      <c r="H125" s="16" t="str">
        <f t="shared" si="9"/>
        <v/>
      </c>
      <c r="I125" s="1"/>
      <c r="J125" s="1"/>
      <c r="K125" s="1"/>
      <c r="L125" s="1"/>
      <c r="M125" s="1"/>
      <c r="N125" s="1"/>
      <c r="O125" s="18"/>
      <c r="P125" s="1"/>
      <c r="Q125" s="1"/>
      <c r="R125" s="1"/>
      <c r="S125" s="3" t="str">
        <f t="shared" si="10"/>
        <v xml:space="preserve"> 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>
      <c r="A126" s="26" t="str">
        <f t="shared" si="11"/>
        <v/>
      </c>
      <c r="B126" s="23"/>
      <c r="C126" s="23"/>
      <c r="D126" s="24"/>
      <c r="E126" s="25"/>
      <c r="F126" s="25"/>
      <c r="G126" s="33"/>
      <c r="H126" s="16" t="str">
        <f t="shared" si="9"/>
        <v/>
      </c>
      <c r="I126" s="1"/>
      <c r="J126" s="1"/>
      <c r="K126" s="1"/>
      <c r="L126" s="1"/>
      <c r="M126" s="1"/>
      <c r="N126" s="1"/>
      <c r="O126" s="18"/>
      <c r="P126" s="1"/>
      <c r="Q126" s="1"/>
      <c r="R126" s="1"/>
      <c r="S126" s="4" t="str">
        <f t="shared" si="10"/>
        <v xml:space="preserve"> 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>
      <c r="A127" s="26" t="str">
        <f t="shared" si="11"/>
        <v/>
      </c>
      <c r="B127" s="23"/>
      <c r="C127" s="23"/>
      <c r="D127" s="24"/>
      <c r="E127" s="25"/>
      <c r="F127" s="25"/>
      <c r="G127" s="33"/>
      <c r="H127" s="16" t="str">
        <f t="shared" si="9"/>
        <v/>
      </c>
      <c r="I127" s="1"/>
      <c r="J127" s="1"/>
      <c r="K127" s="1"/>
      <c r="L127" s="1"/>
      <c r="M127" s="1"/>
      <c r="N127" s="1"/>
      <c r="O127" s="18"/>
      <c r="P127" s="1"/>
      <c r="Q127" s="1"/>
      <c r="R127" s="1"/>
      <c r="S127" s="3" t="str">
        <f t="shared" si="10"/>
        <v xml:space="preserve"> 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>
      <c r="A128" s="26" t="str">
        <f t="shared" si="11"/>
        <v/>
      </c>
      <c r="B128" s="23"/>
      <c r="C128" s="23"/>
      <c r="D128" s="24"/>
      <c r="E128" s="25"/>
      <c r="F128" s="25"/>
      <c r="G128" s="33"/>
      <c r="H128" s="16" t="str">
        <f t="shared" si="9"/>
        <v/>
      </c>
      <c r="I128" s="1"/>
      <c r="J128" s="1"/>
      <c r="K128" s="1"/>
      <c r="L128" s="1"/>
      <c r="M128" s="1"/>
      <c r="N128" s="1"/>
      <c r="O128" s="18"/>
      <c r="P128" s="1"/>
      <c r="Q128" s="1"/>
      <c r="R128" s="1"/>
      <c r="S128" s="4" t="str">
        <f t="shared" si="10"/>
        <v xml:space="preserve"> 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>
      <c r="A129" s="26" t="str">
        <f t="shared" si="11"/>
        <v/>
      </c>
      <c r="B129" s="23"/>
      <c r="C129" s="23"/>
      <c r="D129" s="24"/>
      <c r="E129" s="25"/>
      <c r="F129" s="25"/>
      <c r="G129" s="33"/>
      <c r="H129" s="16" t="str">
        <f t="shared" si="9"/>
        <v/>
      </c>
      <c r="I129" s="1"/>
      <c r="J129" s="1"/>
      <c r="K129" s="1"/>
      <c r="L129" s="1"/>
      <c r="M129" s="1"/>
      <c r="N129" s="1"/>
      <c r="O129" s="18"/>
      <c r="P129" s="1"/>
      <c r="Q129" s="1"/>
      <c r="R129" s="1"/>
      <c r="S129" s="3" t="str">
        <f t="shared" si="10"/>
        <v xml:space="preserve"> 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>
      <c r="A130" s="26" t="str">
        <f t="shared" si="11"/>
        <v/>
      </c>
      <c r="B130" s="23"/>
      <c r="C130" s="23"/>
      <c r="D130" s="24"/>
      <c r="E130" s="25"/>
      <c r="F130" s="25"/>
      <c r="G130" s="33"/>
      <c r="H130" s="16" t="str">
        <f t="shared" si="9"/>
        <v/>
      </c>
      <c r="I130" s="1"/>
      <c r="J130" s="1"/>
      <c r="K130" s="1"/>
      <c r="L130" s="1"/>
      <c r="M130" s="1"/>
      <c r="N130" s="1"/>
      <c r="O130" s="18"/>
      <c r="P130" s="1"/>
      <c r="Q130" s="1"/>
      <c r="R130" s="1"/>
      <c r="S130" s="4" t="str">
        <f t="shared" si="10"/>
        <v xml:space="preserve"> 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>
      <c r="A131" s="26" t="str">
        <f t="shared" si="11"/>
        <v/>
      </c>
      <c r="B131" s="23"/>
      <c r="C131" s="23"/>
      <c r="D131" s="24"/>
      <c r="E131" s="25"/>
      <c r="F131" s="25"/>
      <c r="G131" s="33"/>
      <c r="H131" s="16" t="str">
        <f t="shared" ref="H131:H152" si="12">IF(S131&lt;&gt;"Ž",IF($O$2-D131&gt;39,IF($O$2-D131&gt;49,IF($O$2-D131&gt;59,IF($O$2-D131&gt;69,IF($O$2-D131&gt;90,"","E"),"D"),"C"),"B"),"A"),IF(S131="Ž",IF($O$2-D131&gt;34,IF($O$2-D131&gt;44,IF($O$2-D131&gt;90,"","H"),"G"),"F")))</f>
        <v/>
      </c>
      <c r="I131" s="1"/>
      <c r="J131" s="1"/>
      <c r="K131" s="1"/>
      <c r="L131" s="1"/>
      <c r="M131" s="1"/>
      <c r="N131" s="1"/>
      <c r="O131" s="18"/>
      <c r="P131" s="1"/>
      <c r="Q131" s="1"/>
      <c r="R131" s="1"/>
      <c r="S131" s="3" t="str">
        <f t="shared" ref="S131:S152" si="13">IF(LEN(B131)=0," ",IF(MID(B131,LEN(B131),1)="á","Ž","M"))</f>
        <v xml:space="preserve"> 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thickBot="1">
      <c r="A132" s="26" t="str">
        <f t="shared" ref="A132:A152" si="14">IF(B132&lt;&gt;0,A131+1,"")</f>
        <v/>
      </c>
      <c r="B132" s="23"/>
      <c r="C132" s="23"/>
      <c r="D132" s="24"/>
      <c r="E132" s="25"/>
      <c r="F132" s="25"/>
      <c r="G132" s="33"/>
      <c r="H132" s="16" t="str">
        <f t="shared" si="12"/>
        <v/>
      </c>
      <c r="I132" s="1"/>
      <c r="J132" s="1"/>
      <c r="K132" s="1"/>
      <c r="L132" s="1"/>
      <c r="M132" s="1"/>
      <c r="N132" s="1"/>
      <c r="O132" s="18"/>
      <c r="P132" s="1"/>
      <c r="Q132" s="1"/>
      <c r="R132" s="1"/>
      <c r="S132" s="7" t="str">
        <f t="shared" si="13"/>
        <v xml:space="preserve"> 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>
      <c r="A133" s="26" t="str">
        <f t="shared" si="14"/>
        <v/>
      </c>
      <c r="B133" s="23"/>
      <c r="C133" s="23"/>
      <c r="D133" s="24"/>
      <c r="E133" s="25"/>
      <c r="F133" s="25"/>
      <c r="G133" s="33"/>
      <c r="H133" s="16" t="str">
        <f t="shared" si="12"/>
        <v/>
      </c>
      <c r="I133" s="1"/>
      <c r="J133" s="1"/>
      <c r="K133" s="1"/>
      <c r="L133" s="1"/>
      <c r="M133" s="1"/>
      <c r="N133" s="1"/>
      <c r="O133" s="18"/>
      <c r="P133" s="1"/>
      <c r="Q133" s="1"/>
      <c r="R133" s="1"/>
      <c r="S133" s="8" t="str">
        <f t="shared" si="13"/>
        <v xml:space="preserve"> 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>
      <c r="A134" s="26" t="str">
        <f t="shared" si="14"/>
        <v/>
      </c>
      <c r="B134" s="23"/>
      <c r="C134" s="23"/>
      <c r="D134" s="24"/>
      <c r="E134" s="25"/>
      <c r="F134" s="25"/>
      <c r="G134" s="33"/>
      <c r="H134" s="16" t="str">
        <f t="shared" si="12"/>
        <v/>
      </c>
      <c r="I134" s="1"/>
      <c r="J134" s="1"/>
      <c r="K134" s="1"/>
      <c r="L134" s="1"/>
      <c r="M134" s="1"/>
      <c r="N134" s="1"/>
      <c r="O134" s="18"/>
      <c r="P134" s="1"/>
      <c r="Q134" s="1"/>
      <c r="R134" s="1"/>
      <c r="S134" s="4" t="str">
        <f t="shared" si="13"/>
        <v xml:space="preserve"> 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>
      <c r="A135" s="26" t="str">
        <f t="shared" si="14"/>
        <v/>
      </c>
      <c r="B135" s="23"/>
      <c r="C135" s="23"/>
      <c r="D135" s="24"/>
      <c r="E135" s="25"/>
      <c r="F135" s="25"/>
      <c r="G135" s="33"/>
      <c r="H135" s="16" t="str">
        <f t="shared" si="12"/>
        <v/>
      </c>
      <c r="I135" s="1"/>
      <c r="J135" s="1"/>
      <c r="K135" s="1"/>
      <c r="L135" s="1"/>
      <c r="M135" s="1"/>
      <c r="N135" s="1"/>
      <c r="O135" s="18"/>
      <c r="P135" s="1"/>
      <c r="Q135" s="1"/>
      <c r="R135" s="1"/>
      <c r="S135" s="3" t="str">
        <f t="shared" si="13"/>
        <v xml:space="preserve"> 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>
      <c r="A136" s="26" t="str">
        <f t="shared" si="14"/>
        <v/>
      </c>
      <c r="B136" s="23"/>
      <c r="C136" s="23"/>
      <c r="D136" s="24"/>
      <c r="E136" s="25"/>
      <c r="F136" s="25"/>
      <c r="G136" s="33"/>
      <c r="H136" s="16" t="str">
        <f t="shared" si="12"/>
        <v/>
      </c>
      <c r="I136" s="1"/>
      <c r="J136" s="1"/>
      <c r="K136" s="1"/>
      <c r="L136" s="1"/>
      <c r="M136" s="1"/>
      <c r="N136" s="1"/>
      <c r="O136" s="18"/>
      <c r="P136" s="1"/>
      <c r="Q136" s="1"/>
      <c r="R136" s="1"/>
      <c r="S136" s="4" t="str">
        <f t="shared" si="13"/>
        <v xml:space="preserve"> 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>
      <c r="A137" s="26" t="str">
        <f t="shared" si="14"/>
        <v/>
      </c>
      <c r="B137" s="23"/>
      <c r="C137" s="23"/>
      <c r="D137" s="24"/>
      <c r="E137" s="25"/>
      <c r="F137" s="25"/>
      <c r="G137" s="33"/>
      <c r="H137" s="16" t="str">
        <f t="shared" si="12"/>
        <v/>
      </c>
      <c r="I137" s="1"/>
      <c r="J137" s="1"/>
      <c r="K137" s="1"/>
      <c r="L137" s="1"/>
      <c r="M137" s="1"/>
      <c r="N137" s="1"/>
      <c r="O137" s="18"/>
      <c r="P137" s="1"/>
      <c r="Q137" s="1"/>
      <c r="R137" s="1"/>
      <c r="S137" s="3" t="str">
        <f t="shared" si="13"/>
        <v xml:space="preserve"> 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>
      <c r="A138" s="26" t="str">
        <f t="shared" si="14"/>
        <v/>
      </c>
      <c r="B138" s="23"/>
      <c r="C138" s="23"/>
      <c r="D138" s="24"/>
      <c r="E138" s="25"/>
      <c r="F138" s="25"/>
      <c r="G138" s="33"/>
      <c r="H138" s="16" t="str">
        <f t="shared" si="12"/>
        <v/>
      </c>
      <c r="I138" s="1"/>
      <c r="J138" s="1"/>
      <c r="K138" s="1"/>
      <c r="L138" s="1"/>
      <c r="M138" s="1"/>
      <c r="N138" s="1"/>
      <c r="O138" s="18"/>
      <c r="P138" s="1"/>
      <c r="Q138" s="1"/>
      <c r="R138" s="1"/>
      <c r="S138" s="4" t="str">
        <f t="shared" si="13"/>
        <v xml:space="preserve"> 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>
      <c r="A139" s="26" t="str">
        <f t="shared" si="14"/>
        <v/>
      </c>
      <c r="B139" s="23"/>
      <c r="C139" s="23"/>
      <c r="D139" s="24"/>
      <c r="E139" s="25"/>
      <c r="F139" s="25"/>
      <c r="G139" s="33"/>
      <c r="H139" s="16" t="str">
        <f t="shared" si="12"/>
        <v/>
      </c>
      <c r="I139" s="1"/>
      <c r="J139" s="1"/>
      <c r="K139" s="1"/>
      <c r="L139" s="1"/>
      <c r="M139" s="1"/>
      <c r="N139" s="1"/>
      <c r="O139" s="18"/>
      <c r="P139" s="1"/>
      <c r="Q139" s="1"/>
      <c r="R139" s="1"/>
      <c r="S139" s="3" t="str">
        <f t="shared" si="13"/>
        <v xml:space="preserve"> 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>
      <c r="A140" s="26" t="str">
        <f t="shared" si="14"/>
        <v/>
      </c>
      <c r="B140" s="23"/>
      <c r="C140" s="23"/>
      <c r="D140" s="24"/>
      <c r="E140" s="25"/>
      <c r="F140" s="25"/>
      <c r="G140" s="33"/>
      <c r="H140" s="16" t="str">
        <f t="shared" si="12"/>
        <v/>
      </c>
      <c r="I140" s="1"/>
      <c r="J140" s="1"/>
      <c r="K140" s="1"/>
      <c r="L140" s="1"/>
      <c r="M140" s="1"/>
      <c r="N140" s="1"/>
      <c r="O140" s="18"/>
      <c r="P140" s="1"/>
      <c r="Q140" s="1"/>
      <c r="R140" s="1"/>
      <c r="S140" s="4" t="str">
        <f t="shared" si="13"/>
        <v xml:space="preserve"> 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>
      <c r="A141" s="26" t="str">
        <f t="shared" si="14"/>
        <v/>
      </c>
      <c r="B141" s="23"/>
      <c r="C141" s="23"/>
      <c r="D141" s="24"/>
      <c r="E141" s="25"/>
      <c r="F141" s="25"/>
      <c r="G141" s="33"/>
      <c r="H141" s="16" t="str">
        <f t="shared" si="12"/>
        <v/>
      </c>
      <c r="I141" s="1"/>
      <c r="J141" s="1"/>
      <c r="K141" s="1"/>
      <c r="L141" s="1"/>
      <c r="M141" s="1"/>
      <c r="N141" s="1"/>
      <c r="O141" s="18"/>
      <c r="P141" s="1"/>
      <c r="Q141" s="1"/>
      <c r="R141" s="1"/>
      <c r="S141" s="3" t="str">
        <f t="shared" si="13"/>
        <v xml:space="preserve"> 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>
      <c r="A142" s="26" t="str">
        <f t="shared" si="14"/>
        <v/>
      </c>
      <c r="B142" s="23"/>
      <c r="C142" s="23"/>
      <c r="D142" s="24"/>
      <c r="E142" s="25"/>
      <c r="F142" s="25"/>
      <c r="G142" s="33"/>
      <c r="H142" s="16" t="str">
        <f t="shared" si="12"/>
        <v/>
      </c>
      <c r="I142" s="1"/>
      <c r="J142" s="1"/>
      <c r="K142" s="1"/>
      <c r="L142" s="1"/>
      <c r="M142" s="1"/>
      <c r="N142" s="1"/>
      <c r="O142" s="18"/>
      <c r="P142" s="1"/>
      <c r="Q142" s="1"/>
      <c r="R142" s="1"/>
      <c r="S142" s="4" t="str">
        <f t="shared" si="13"/>
        <v xml:space="preserve"> 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>
      <c r="A143" s="26" t="str">
        <f t="shared" si="14"/>
        <v/>
      </c>
      <c r="B143" s="23"/>
      <c r="C143" s="23"/>
      <c r="D143" s="24"/>
      <c r="E143" s="25"/>
      <c r="F143" s="25"/>
      <c r="G143" s="33"/>
      <c r="H143" s="16" t="str">
        <f t="shared" si="12"/>
        <v/>
      </c>
      <c r="I143" s="1"/>
      <c r="J143" s="1"/>
      <c r="K143" s="1"/>
      <c r="L143" s="1"/>
      <c r="M143" s="1"/>
      <c r="N143" s="1"/>
      <c r="O143" s="18"/>
      <c r="P143" s="1"/>
      <c r="Q143" s="1"/>
      <c r="R143" s="1"/>
      <c r="S143" s="3" t="str">
        <f t="shared" si="13"/>
        <v xml:space="preserve"> 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>
      <c r="A144" s="26" t="str">
        <f t="shared" si="14"/>
        <v/>
      </c>
      <c r="B144" s="23"/>
      <c r="C144" s="23"/>
      <c r="D144" s="24"/>
      <c r="E144" s="25"/>
      <c r="F144" s="25"/>
      <c r="G144" s="33"/>
      <c r="H144" s="16" t="str">
        <f t="shared" si="12"/>
        <v/>
      </c>
      <c r="I144" s="1"/>
      <c r="J144" s="1"/>
      <c r="K144" s="1"/>
      <c r="L144" s="1"/>
      <c r="M144" s="1"/>
      <c r="N144" s="1"/>
      <c r="O144" s="18"/>
      <c r="P144" s="1"/>
      <c r="Q144" s="1"/>
      <c r="R144" s="1"/>
      <c r="S144" s="4" t="str">
        <f t="shared" si="13"/>
        <v xml:space="preserve"> 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>
      <c r="A145" s="26" t="str">
        <f t="shared" si="14"/>
        <v/>
      </c>
      <c r="B145" s="23"/>
      <c r="C145" s="23"/>
      <c r="D145" s="24"/>
      <c r="E145" s="25"/>
      <c r="F145" s="25"/>
      <c r="G145" s="33"/>
      <c r="H145" s="16" t="str">
        <f t="shared" si="12"/>
        <v/>
      </c>
      <c r="I145" s="1"/>
      <c r="J145" s="1"/>
      <c r="K145" s="1"/>
      <c r="L145" s="1"/>
      <c r="M145" s="1"/>
      <c r="N145" s="1"/>
      <c r="O145" s="18"/>
      <c r="P145" s="1"/>
      <c r="Q145" s="1"/>
      <c r="R145" s="1"/>
      <c r="S145" s="3" t="str">
        <f t="shared" si="13"/>
        <v xml:space="preserve"> 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>
      <c r="A146" s="26" t="str">
        <f t="shared" si="14"/>
        <v/>
      </c>
      <c r="B146" s="23"/>
      <c r="C146" s="23"/>
      <c r="D146" s="24"/>
      <c r="E146" s="25"/>
      <c r="F146" s="25"/>
      <c r="G146" s="33"/>
      <c r="H146" s="16" t="str">
        <f t="shared" si="12"/>
        <v/>
      </c>
      <c r="I146" s="1"/>
      <c r="J146" s="1"/>
      <c r="K146" s="1"/>
      <c r="L146" s="1"/>
      <c r="M146" s="1"/>
      <c r="N146" s="1"/>
      <c r="O146" s="18"/>
      <c r="P146" s="1"/>
      <c r="Q146" s="1"/>
      <c r="R146" s="1"/>
      <c r="S146" s="4" t="str">
        <f t="shared" si="13"/>
        <v xml:space="preserve"> 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>
      <c r="A147" s="26" t="str">
        <f t="shared" si="14"/>
        <v/>
      </c>
      <c r="B147" s="23"/>
      <c r="C147" s="23"/>
      <c r="D147" s="24"/>
      <c r="E147" s="25"/>
      <c r="F147" s="25"/>
      <c r="G147" s="33"/>
      <c r="H147" s="16" t="str">
        <f t="shared" si="12"/>
        <v/>
      </c>
      <c r="I147" s="1"/>
      <c r="J147" s="1"/>
      <c r="K147" s="1"/>
      <c r="L147" s="1"/>
      <c r="M147" s="1"/>
      <c r="N147" s="1"/>
      <c r="O147" s="18"/>
      <c r="P147" s="1"/>
      <c r="Q147" s="1"/>
      <c r="R147" s="1"/>
      <c r="S147" s="3" t="str">
        <f t="shared" si="13"/>
        <v xml:space="preserve"> 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>
      <c r="A148" s="26" t="str">
        <f t="shared" si="14"/>
        <v/>
      </c>
      <c r="B148" s="23"/>
      <c r="C148" s="23"/>
      <c r="D148" s="24"/>
      <c r="E148" s="25"/>
      <c r="F148" s="25"/>
      <c r="G148" s="33"/>
      <c r="H148" s="16" t="str">
        <f t="shared" si="12"/>
        <v/>
      </c>
      <c r="I148" s="1"/>
      <c r="J148" s="1"/>
      <c r="K148" s="1"/>
      <c r="L148" s="1"/>
      <c r="M148" s="1"/>
      <c r="N148" s="1"/>
      <c r="O148" s="18"/>
      <c r="P148" s="1"/>
      <c r="Q148" s="1"/>
      <c r="R148" s="1"/>
      <c r="S148" s="4" t="str">
        <f t="shared" si="13"/>
        <v xml:space="preserve"> 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>
      <c r="A149" s="26" t="str">
        <f t="shared" si="14"/>
        <v/>
      </c>
      <c r="B149" s="23"/>
      <c r="C149" s="23"/>
      <c r="D149" s="24"/>
      <c r="E149" s="25"/>
      <c r="F149" s="25"/>
      <c r="G149" s="33"/>
      <c r="H149" s="16" t="str">
        <f t="shared" si="12"/>
        <v/>
      </c>
      <c r="I149" s="1"/>
      <c r="J149" s="1"/>
      <c r="K149" s="1"/>
      <c r="L149" s="1"/>
      <c r="M149" s="1"/>
      <c r="N149" s="1"/>
      <c r="O149" s="18"/>
      <c r="P149" s="1"/>
      <c r="Q149" s="1"/>
      <c r="R149" s="1"/>
      <c r="S149" s="3" t="str">
        <f t="shared" si="13"/>
        <v xml:space="preserve"> </v>
      </c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>
      <c r="A150" s="26" t="str">
        <f t="shared" si="14"/>
        <v/>
      </c>
      <c r="B150" s="23"/>
      <c r="C150" s="23"/>
      <c r="D150" s="24"/>
      <c r="E150" s="25"/>
      <c r="F150" s="25"/>
      <c r="G150" s="33"/>
      <c r="H150" s="16" t="str">
        <f t="shared" si="12"/>
        <v/>
      </c>
      <c r="I150" s="1"/>
      <c r="J150" s="1"/>
      <c r="K150" s="1"/>
      <c r="L150" s="1"/>
      <c r="M150" s="1"/>
      <c r="N150" s="1"/>
      <c r="O150" s="18"/>
      <c r="P150" s="1"/>
      <c r="Q150" s="1"/>
      <c r="R150" s="1"/>
      <c r="S150" s="4" t="str">
        <f t="shared" si="13"/>
        <v xml:space="preserve"> 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>
      <c r="A151" s="26" t="str">
        <f t="shared" si="14"/>
        <v/>
      </c>
      <c r="B151" s="23"/>
      <c r="C151" s="23"/>
      <c r="D151" s="24"/>
      <c r="E151" s="25"/>
      <c r="F151" s="25"/>
      <c r="G151" s="33"/>
      <c r="H151" s="16" t="str">
        <f t="shared" si="12"/>
        <v/>
      </c>
      <c r="I151" s="1"/>
      <c r="J151" s="1"/>
      <c r="K151" s="1"/>
      <c r="L151" s="1"/>
      <c r="M151" s="1"/>
      <c r="N151" s="1"/>
      <c r="O151" s="18"/>
      <c r="P151" s="1"/>
      <c r="Q151" s="1"/>
      <c r="R151" s="1"/>
      <c r="S151" s="3" t="str">
        <f t="shared" si="13"/>
        <v xml:space="preserve"> 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thickBot="1">
      <c r="A152" s="27" t="str">
        <f t="shared" si="14"/>
        <v/>
      </c>
      <c r="B152" s="28"/>
      <c r="C152" s="28"/>
      <c r="D152" s="29"/>
      <c r="E152" s="30"/>
      <c r="F152" s="25"/>
      <c r="G152" s="34"/>
      <c r="H152" s="31" t="str">
        <f t="shared" si="12"/>
        <v/>
      </c>
      <c r="I152" s="1"/>
      <c r="J152" s="1"/>
      <c r="K152" s="1"/>
      <c r="L152" s="1"/>
      <c r="M152" s="1"/>
      <c r="N152" s="1"/>
      <c r="O152" s="18"/>
      <c r="P152" s="1"/>
      <c r="Q152" s="1"/>
      <c r="R152" s="1"/>
      <c r="S152" s="7" t="str">
        <f t="shared" si="13"/>
        <v xml:space="preserve"> 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s="1" customFormat="1"/>
    <row r="357" spans="1:32" s="1" customFormat="1"/>
    <row r="358" spans="1:32" s="1" customFormat="1"/>
    <row r="359" spans="1:32" s="1" customFormat="1"/>
    <row r="360" spans="1:32" s="1" customFormat="1"/>
    <row r="361" spans="1:32" s="1" customFormat="1"/>
    <row r="362" spans="1:32" s="1" customFormat="1"/>
    <row r="363" spans="1:32" s="1" customFormat="1"/>
    <row r="364" spans="1:32" s="1" customFormat="1"/>
    <row r="365" spans="1:32" s="1" customFormat="1"/>
    <row r="366" spans="1:32" s="1" customFormat="1"/>
    <row r="367" spans="1:32" s="1" customFormat="1"/>
    <row r="368" spans="1:32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</sheetData>
  <sheetProtection formatCells="0" formatColumns="0" formatRows="0" selectLockedCells="1" sort="0"/>
  <sortState ref="B3:G57">
    <sortCondition ref="B57"/>
  </sortState>
  <mergeCells count="2">
    <mergeCell ref="K6:M6"/>
    <mergeCell ref="A1:H1"/>
  </mergeCells>
  <phoneticPr fontId="0" type="noConversion"/>
  <conditionalFormatting sqref="B3:B152">
    <cfRule type="containsText" dxfId="22" priority="1" operator="containsText" text=" ">
      <formula>NOT(ISERROR(SEARCH(" ",B3)))</formula>
    </cfRule>
  </conditionalFormatting>
  <hyperlinks>
    <hyperlink ref="G62" r:id="rId1"/>
    <hyperlink ref="G63" r:id="rId2"/>
    <hyperlink ref="G64" r:id="rId3"/>
    <hyperlink ref="G65" r:id="rId4"/>
    <hyperlink ref="G66" r:id="rId5"/>
    <hyperlink ref="G67" r:id="rId6"/>
    <hyperlink ref="G68" r:id="rId7"/>
    <hyperlink ref="G69" r:id="rId8"/>
    <hyperlink ref="G70" r:id="rId9"/>
    <hyperlink ref="G71" r:id="rId10"/>
  </hyperlinks>
  <printOptions horizontalCentered="1"/>
  <pageMargins left="0.11811023622047245" right="0.15748031496062992" top="0.78740157480314965" bottom="0.39370078740157483" header="0.51181102362204722" footer="0.51181102362204722"/>
  <pageSetup paperSize="9" scale="74" orientation="portrait" r:id="rId11"/>
  <headerFooter alignWithMargins="0">
    <oddHeader>&amp;C&amp;P/&amp;N&amp;R&amp;D</oddHeader>
  </headerFooter>
  <drawing r:id="rId1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>
    <pageSetUpPr fitToPage="1"/>
  </sheetPr>
  <dimension ref="A1:AO667"/>
  <sheetViews>
    <sheetView showGridLines="0" showWhiteSpace="0" workbookViewId="0">
      <selection activeCell="I95" sqref="I95"/>
    </sheetView>
  </sheetViews>
  <sheetFormatPr defaultRowHeight="12.75"/>
  <cols>
    <col min="1" max="1" width="12.7109375" style="179" bestFit="1" customWidth="1"/>
    <col min="2" max="2" width="9.42578125" style="179" bestFit="1" customWidth="1"/>
    <col min="3" max="3" width="8.7109375" style="179" customWidth="1"/>
    <col min="4" max="4" width="9.42578125" style="179" bestFit="1" customWidth="1"/>
    <col min="5" max="5" width="19.42578125" style="179" bestFit="1" customWidth="1"/>
    <col min="6" max="6" width="15.7109375" style="179" customWidth="1"/>
    <col min="7" max="7" width="8.85546875" style="194" customWidth="1"/>
    <col min="8" max="8" width="32.140625" style="179" customWidth="1"/>
    <col min="9" max="9" width="11.7109375" style="194" customWidth="1"/>
    <col min="10" max="10" width="3.42578125" style="178" customWidth="1"/>
    <col min="11" max="41" width="9.140625" style="178"/>
    <col min="42" max="16384" width="9.140625" style="179"/>
  </cols>
  <sheetData>
    <row r="1" spans="1:41" ht="48.75" customHeight="1" thickBot="1">
      <c r="A1" s="272" t="str">
        <f>"Výsledková listina - Malý svratecký maraton "&amp;'[2]Prezenční listina'!O2</f>
        <v>Výsledková listina - Malý svratecký maraton 2015</v>
      </c>
      <c r="B1" s="273"/>
      <c r="C1" s="273"/>
      <c r="D1" s="273"/>
      <c r="E1" s="273"/>
      <c r="F1" s="273"/>
      <c r="G1" s="273"/>
      <c r="H1" s="273"/>
      <c r="I1" s="274"/>
    </row>
    <row r="2" spans="1:41" ht="26.25" customHeight="1">
      <c r="A2" s="275">
        <v>42238</v>
      </c>
      <c r="B2" s="276"/>
      <c r="C2" s="276"/>
      <c r="D2" s="276"/>
      <c r="E2" s="276"/>
      <c r="F2" s="276"/>
      <c r="G2" s="276"/>
      <c r="H2" s="276"/>
      <c r="I2" s="277"/>
      <c r="K2" s="278" t="s">
        <v>23</v>
      </c>
      <c r="L2" s="279"/>
      <c r="M2" s="279"/>
      <c r="N2" s="279"/>
      <c r="O2" s="280"/>
    </row>
    <row r="3" spans="1:41" ht="18.75" customHeight="1" thickBot="1">
      <c r="A3" s="287" t="str">
        <f>'[2]Prezenční listina'!O2-1953&amp;". ročník"</f>
        <v>62. ročník</v>
      </c>
      <c r="B3" s="288"/>
      <c r="C3" s="288"/>
      <c r="D3" s="288"/>
      <c r="E3" s="288"/>
      <c r="F3" s="288"/>
      <c r="G3" s="288"/>
      <c r="H3" s="288"/>
      <c r="I3" s="289"/>
      <c r="K3" s="281"/>
      <c r="L3" s="282"/>
      <c r="M3" s="282"/>
      <c r="N3" s="282"/>
      <c r="O3" s="283"/>
    </row>
    <row r="4" spans="1:41" ht="25.5" customHeight="1" thickBot="1">
      <c r="A4" s="180" t="s">
        <v>11</v>
      </c>
      <c r="B4" s="181" t="s">
        <v>12</v>
      </c>
      <c r="C4" s="182" t="s">
        <v>3</v>
      </c>
      <c r="D4" s="181" t="s">
        <v>7</v>
      </c>
      <c r="E4" s="182" t="s">
        <v>6</v>
      </c>
      <c r="F4" s="182" t="s">
        <v>0</v>
      </c>
      <c r="G4" s="182" t="s">
        <v>1</v>
      </c>
      <c r="H4" s="182" t="s">
        <v>4</v>
      </c>
      <c r="I4" s="183" t="s">
        <v>8</v>
      </c>
      <c r="K4" s="281"/>
      <c r="L4" s="282"/>
      <c r="M4" s="282"/>
      <c r="N4" s="282"/>
      <c r="O4" s="283"/>
    </row>
    <row r="5" spans="1:41" s="190" customFormat="1" ht="20.100000000000001" customHeight="1">
      <c r="A5" s="184">
        <v>1</v>
      </c>
      <c r="B5" s="185">
        <v>1</v>
      </c>
      <c r="C5" s="186" t="str">
        <f>'[2]Startovní listina'!G98</f>
        <v>B</v>
      </c>
      <c r="D5" s="186">
        <f>'[2]Startovní listina'!B98</f>
        <v>107</v>
      </c>
      <c r="E5" s="187" t="str">
        <f>'[2]Startovní listina'!C98</f>
        <v>Orálek</v>
      </c>
      <c r="F5" s="187" t="str">
        <f>'[2]Startovní listina'!D98</f>
        <v>Daniel</v>
      </c>
      <c r="G5" s="187">
        <f>'[2]Startovní listina'!E98</f>
        <v>1970</v>
      </c>
      <c r="H5" s="187" t="str">
        <f>'[2]Startovní listina'!F98</f>
        <v>Moravská Slávia Brno</v>
      </c>
      <c r="I5" s="188">
        <v>7.9560185185185192E-2</v>
      </c>
      <c r="J5" s="189"/>
      <c r="K5" s="281"/>
      <c r="L5" s="282"/>
      <c r="M5" s="282"/>
      <c r="N5" s="282"/>
      <c r="O5" s="283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</row>
    <row r="6" spans="1:41" s="190" customFormat="1" ht="20.100000000000001" customHeight="1">
      <c r="A6" s="184">
        <f>IF('Výsledková listina 2015'!D5&lt;&gt;"",A5+1,"")</f>
        <v>2</v>
      </c>
      <c r="B6" s="185">
        <v>1</v>
      </c>
      <c r="C6" s="186" t="str">
        <f>'[2]Startovní listina'!G15</f>
        <v>A</v>
      </c>
      <c r="D6" s="186">
        <f>'[2]Startovní listina'!B15</f>
        <v>11</v>
      </c>
      <c r="E6" s="187" t="str">
        <f>'[2]Startovní listina'!C15</f>
        <v>Fousek</v>
      </c>
      <c r="F6" s="187" t="str">
        <f>'[2]Startovní listina'!D15</f>
        <v>Jan</v>
      </c>
      <c r="G6" s="187">
        <f>'[2]Startovní listina'!E15</f>
        <v>1991</v>
      </c>
      <c r="H6" s="187" t="str">
        <f>'[2]Startovní listina'!F15</f>
        <v>MK Seitl Ostrava</v>
      </c>
      <c r="I6" s="188">
        <v>8.4212962962962976E-2</v>
      </c>
      <c r="J6" s="189"/>
      <c r="K6" s="281"/>
      <c r="L6" s="282"/>
      <c r="M6" s="282"/>
      <c r="N6" s="282"/>
      <c r="O6" s="283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</row>
    <row r="7" spans="1:41" ht="20.100000000000001" customHeight="1">
      <c r="A7" s="184">
        <f>IF('Výsledková listina 2015'!D6&lt;&gt;"",A6+1,"")</f>
        <v>3</v>
      </c>
      <c r="B7" s="185">
        <v>2</v>
      </c>
      <c r="C7" s="186" t="str">
        <f>'[2]Startovní listina'!G27</f>
        <v>A</v>
      </c>
      <c r="D7" s="186">
        <f>'[2]Startovní listina'!B27</f>
        <v>26</v>
      </c>
      <c r="E7" s="187" t="str">
        <f>'[2]Startovní listina'!C27</f>
        <v>Nováček</v>
      </c>
      <c r="F7" s="187" t="str">
        <f>'[2]Startovní listina'!D27</f>
        <v>Tomáš</v>
      </c>
      <c r="G7" s="187">
        <f>'[2]Startovní listina'!E27</f>
        <v>1983</v>
      </c>
      <c r="H7" s="187" t="str">
        <f>'[2]Startovní listina'!F27</f>
        <v>Atletic Třebíč</v>
      </c>
      <c r="I7" s="188">
        <v>8.6886574074074074E-2</v>
      </c>
      <c r="K7" s="281"/>
      <c r="L7" s="282"/>
      <c r="M7" s="282"/>
      <c r="N7" s="282"/>
      <c r="O7" s="283"/>
    </row>
    <row r="8" spans="1:41" ht="20.100000000000001" customHeight="1">
      <c r="A8" s="184">
        <f>IF('Výsledková listina 2015'!D7&lt;&gt;"",A7+1,"")</f>
        <v>4</v>
      </c>
      <c r="B8" s="185">
        <v>2</v>
      </c>
      <c r="C8" s="186" t="str">
        <f>'[2]Startovní listina'!G12</f>
        <v>B</v>
      </c>
      <c r="D8" s="186">
        <f>'[2]Startovní listina'!B12</f>
        <v>8</v>
      </c>
      <c r="E8" s="187" t="str">
        <f>'[2]Startovní listina'!C12</f>
        <v>Škapa</v>
      </c>
      <c r="F8" s="187" t="str">
        <f>'[2]Startovní listina'!D12</f>
        <v>Marek</v>
      </c>
      <c r="G8" s="187">
        <f>'[2]Startovní listina'!E12</f>
        <v>1971</v>
      </c>
      <c r="H8" s="187" t="str">
        <f>'[2]Startovní listina'!F12</f>
        <v>MK Seitl Ostrava</v>
      </c>
      <c r="I8" s="188">
        <v>8.7268518518518523E-2</v>
      </c>
      <c r="K8" s="281"/>
      <c r="L8" s="282"/>
      <c r="M8" s="282"/>
      <c r="N8" s="282"/>
      <c r="O8" s="283"/>
    </row>
    <row r="9" spans="1:41" ht="20.100000000000001" customHeight="1">
      <c r="A9" s="184">
        <f>IF('Výsledková listina 2015'!D8&lt;&gt;"",A8+1,"")</f>
        <v>5</v>
      </c>
      <c r="B9" s="185">
        <v>3</v>
      </c>
      <c r="C9" s="186" t="str">
        <f>'[2]Startovní listina'!G9</f>
        <v>B</v>
      </c>
      <c r="D9" s="186">
        <f>'[2]Startovní listina'!B9</f>
        <v>5</v>
      </c>
      <c r="E9" s="187" t="str">
        <f>'[2]Startovní listina'!C9</f>
        <v>Chramosta</v>
      </c>
      <c r="F9" s="187" t="str">
        <f>'[2]Startovní listina'!D9</f>
        <v>Jaroslav</v>
      </c>
      <c r="G9" s="187">
        <f>'[2]Startovní listina'!E9</f>
        <v>1966</v>
      </c>
      <c r="H9" s="187" t="str">
        <f>'[2]Startovní listina'!F9</f>
        <v>JABOJA Team Děčín</v>
      </c>
      <c r="I9" s="188">
        <v>8.744212962962962E-2</v>
      </c>
      <c r="K9" s="281"/>
      <c r="L9" s="282"/>
      <c r="M9" s="282"/>
      <c r="N9" s="282"/>
      <c r="O9" s="283"/>
    </row>
    <row r="10" spans="1:41" ht="20.100000000000001" customHeight="1">
      <c r="A10" s="184">
        <f>IF('Výsledková listina 2015'!D9&lt;&gt;"",A9+1,"")</f>
        <v>6</v>
      </c>
      <c r="B10" s="185">
        <v>4</v>
      </c>
      <c r="C10" s="186" t="str">
        <f>'[2]Startovní listina'!G39</f>
        <v>B</v>
      </c>
      <c r="D10" s="186">
        <f>'[2]Startovní listina'!B39</f>
        <v>40</v>
      </c>
      <c r="E10" s="187" t="str">
        <f>'[2]Startovní listina'!C39</f>
        <v>Ryška</v>
      </c>
      <c r="F10" s="187" t="str">
        <f>'[2]Startovní listina'!D39</f>
        <v>Vít</v>
      </c>
      <c r="G10" s="187">
        <f>'[2]Startovní listina'!E39</f>
        <v>1975</v>
      </c>
      <c r="H10" s="187" t="str">
        <f>'[2]Startovní listina'!F39</f>
        <v>VSK Univerzita Brno</v>
      </c>
      <c r="I10" s="188">
        <v>8.8599537037037046E-2</v>
      </c>
      <c r="K10" s="281"/>
      <c r="L10" s="282"/>
      <c r="M10" s="282"/>
      <c r="N10" s="282"/>
      <c r="O10" s="283"/>
    </row>
    <row r="11" spans="1:41" ht="20.100000000000001" customHeight="1">
      <c r="A11" s="184">
        <f>IF('Výsledková listina 2015'!D10&lt;&gt;"",A10+1,"")</f>
        <v>7</v>
      </c>
      <c r="B11" s="185">
        <v>3</v>
      </c>
      <c r="C11" s="186" t="str">
        <f>'[2]Startovní listina'!G58</f>
        <v>A</v>
      </c>
      <c r="D11" s="186">
        <f>'[2]Startovní listina'!B58</f>
        <v>60</v>
      </c>
      <c r="E11" s="187" t="str">
        <f>'[2]Startovní listina'!C58</f>
        <v>Kupidlovský</v>
      </c>
      <c r="F11" s="187" t="str">
        <f>'[2]Startovní listina'!D58</f>
        <v>Daniel</v>
      </c>
      <c r="G11" s="187">
        <f>'[2]Startovní listina'!E58</f>
        <v>1976</v>
      </c>
      <c r="H11" s="187" t="str">
        <f>'[2]Startovní listina'!F58</f>
        <v>Stodůlky</v>
      </c>
      <c r="I11" s="188">
        <v>8.8819444444444451E-2</v>
      </c>
      <c r="K11" s="281"/>
      <c r="L11" s="282"/>
      <c r="M11" s="282"/>
      <c r="N11" s="282"/>
      <c r="O11" s="283"/>
    </row>
    <row r="12" spans="1:41" ht="20.100000000000001" customHeight="1">
      <c r="A12" s="184">
        <f>IF('Výsledková listina 2015'!D11&lt;&gt;"",A11+1,"")</f>
        <v>8</v>
      </c>
      <c r="B12" s="185">
        <v>5</v>
      </c>
      <c r="C12" s="186" t="str">
        <f>'[2]Startovní listina'!G24</f>
        <v>B</v>
      </c>
      <c r="D12" s="186">
        <f>'[2]Startovní listina'!B24</f>
        <v>22</v>
      </c>
      <c r="E12" s="187" t="str">
        <f>'[2]Startovní listina'!C24</f>
        <v>Štýbnar</v>
      </c>
      <c r="F12" s="187" t="str">
        <f>'[2]Startovní listina'!D24</f>
        <v>Zbyněk</v>
      </c>
      <c r="G12" s="187">
        <f>'[2]Startovní listina'!E24</f>
        <v>1974</v>
      </c>
      <c r="H12" s="187" t="str">
        <f>'[2]Startovní listina'!F24</f>
        <v>Běžec Vysočiny Jihlava</v>
      </c>
      <c r="I12" s="188">
        <v>8.9398148148148157E-2</v>
      </c>
      <c r="K12" s="281"/>
      <c r="L12" s="282"/>
      <c r="M12" s="282"/>
      <c r="N12" s="282"/>
      <c r="O12" s="283"/>
    </row>
    <row r="13" spans="1:41" ht="20.100000000000001" customHeight="1" thickBot="1">
      <c r="A13" s="184">
        <f>IF('Výsledková listina 2015'!D12&lt;&gt;"",A12+1,"")</f>
        <v>9</v>
      </c>
      <c r="B13" s="185">
        <v>6</v>
      </c>
      <c r="C13" s="186" t="str">
        <f>'[2]Startovní listina'!G40</f>
        <v>B</v>
      </c>
      <c r="D13" s="186">
        <f>'[2]Startovní listina'!B40</f>
        <v>41</v>
      </c>
      <c r="E13" s="187" t="str">
        <f>'[2]Startovní listina'!C40</f>
        <v>Hýbl</v>
      </c>
      <c r="F13" s="187" t="str">
        <f>'[2]Startovní listina'!D40</f>
        <v>Jiří</v>
      </c>
      <c r="G13" s="187">
        <f>'[2]Startovní listina'!E40</f>
        <v>1967</v>
      </c>
      <c r="H13" s="187" t="str">
        <f>'[2]Startovní listina'!F40</f>
        <v>Hrušovany u Brna</v>
      </c>
      <c r="I13" s="188">
        <v>9.0393518518518512E-2</v>
      </c>
      <c r="K13" s="284"/>
      <c r="L13" s="285"/>
      <c r="M13" s="285"/>
      <c r="N13" s="285"/>
      <c r="O13" s="286"/>
    </row>
    <row r="14" spans="1:41" ht="20.100000000000001" customHeight="1">
      <c r="A14" s="184">
        <f>IF('Výsledková listina 2015'!D13&lt;&gt;"",A13+1,"")</f>
        <v>10</v>
      </c>
      <c r="B14" s="185">
        <v>4</v>
      </c>
      <c r="C14" s="186" t="str">
        <f>'[2]Startovní listina'!G74</f>
        <v>A</v>
      </c>
      <c r="D14" s="186">
        <f>'[2]Startovní listina'!B74</f>
        <v>82</v>
      </c>
      <c r="E14" s="187" t="str">
        <f>'[2]Startovní listina'!C74</f>
        <v>Glier</v>
      </c>
      <c r="F14" s="187" t="str">
        <f>'[2]Startovní listina'!D74</f>
        <v>Michal</v>
      </c>
      <c r="G14" s="187">
        <f>'[2]Startovní listina'!E74</f>
        <v>1982</v>
      </c>
      <c r="H14" s="187" t="str">
        <f>'[2]Startovní listina'!F74</f>
        <v>Moravská Slávia Brno</v>
      </c>
      <c r="I14" s="188">
        <v>9.0972222222222218E-2</v>
      </c>
    </row>
    <row r="15" spans="1:41" ht="20.100000000000001" customHeight="1">
      <c r="A15" s="184">
        <f>IF('Výsledková listina 2015'!D14&lt;&gt;"",A14+1,"")</f>
        <v>11</v>
      </c>
      <c r="B15" s="185">
        <v>7</v>
      </c>
      <c r="C15" s="186" t="str">
        <f>'[2]Startovní listina'!G49</f>
        <v>B</v>
      </c>
      <c r="D15" s="186">
        <f>'[2]Startovní listina'!B49</f>
        <v>50</v>
      </c>
      <c r="E15" s="187" t="str">
        <f>'[2]Startovní listina'!C49</f>
        <v>Dušil</v>
      </c>
      <c r="F15" s="187" t="str">
        <f>'[2]Startovní listina'!D49</f>
        <v>Jaroslav</v>
      </c>
      <c r="G15" s="187">
        <f>'[2]Startovní listina'!E49</f>
        <v>1970</v>
      </c>
      <c r="H15" s="187" t="str">
        <f>'[2]Startovní listina'!F49</f>
        <v>Brno</v>
      </c>
      <c r="I15" s="188">
        <v>9.2511574074074066E-2</v>
      </c>
    </row>
    <row r="16" spans="1:41" ht="20.100000000000001" customHeight="1">
      <c r="A16" s="184">
        <f>IF('Výsledková listina 2015'!D15&lt;&gt;"",A15+1,"")</f>
        <v>12</v>
      </c>
      <c r="B16" s="185">
        <v>1</v>
      </c>
      <c r="C16" s="186" t="str">
        <f>'[2]Startovní listina'!G79</f>
        <v>F</v>
      </c>
      <c r="D16" s="186">
        <f>'[2]Startovní listina'!B79</f>
        <v>87</v>
      </c>
      <c r="E16" s="187" t="str">
        <f>'[2]Startovní listina'!C79</f>
        <v>Dýrová Macháčková</v>
      </c>
      <c r="F16" s="187" t="str">
        <f>'[2]Startovní listina'!D79</f>
        <v>Šárka</v>
      </c>
      <c r="G16" s="187">
        <f>'[2]Startovní listina'!E79</f>
        <v>1983</v>
      </c>
      <c r="H16" s="187" t="str">
        <f>'[2]Startovní listina'!F79</f>
        <v>Mizunoteam Brno</v>
      </c>
      <c r="I16" s="188">
        <v>9.2696759259259257E-2</v>
      </c>
    </row>
    <row r="17" spans="1:13" ht="20.100000000000001" customHeight="1">
      <c r="A17" s="184">
        <f>IF('Výsledková listina 2015'!D16&lt;&gt;"",A16+1,"")</f>
        <v>13</v>
      </c>
      <c r="B17" s="185">
        <v>8</v>
      </c>
      <c r="C17" s="186" t="str">
        <f>'[2]Startovní listina'!G41</f>
        <v>B</v>
      </c>
      <c r="D17" s="186">
        <f>'[2]Startovní listina'!B41</f>
        <v>42</v>
      </c>
      <c r="E17" s="187" t="str">
        <f>'[2]Startovní listina'!C41</f>
        <v>Horný</v>
      </c>
      <c r="F17" s="187" t="str">
        <f>'[2]Startovní listina'!D41</f>
        <v>Pavel</v>
      </c>
      <c r="G17" s="187">
        <f>'[2]Startovní listina'!E41</f>
        <v>1973</v>
      </c>
      <c r="H17" s="187" t="str">
        <f>'[2]Startovní listina'!F41</f>
        <v>VHT Přerov</v>
      </c>
      <c r="I17" s="188">
        <v>9.4976851851851854E-2</v>
      </c>
    </row>
    <row r="18" spans="1:13" ht="20.100000000000001" customHeight="1">
      <c r="A18" s="184">
        <f>IF('Výsledková listina 2015'!D17&lt;&gt;"",A17+1,"")</f>
        <v>14</v>
      </c>
      <c r="B18" s="185">
        <v>1</v>
      </c>
      <c r="C18" s="186" t="str">
        <f>'[2]Startovní listina'!G29</f>
        <v>C</v>
      </c>
      <c r="D18" s="186">
        <f>'[2]Startovní listina'!B29</f>
        <v>28</v>
      </c>
      <c r="E18" s="187" t="str">
        <f>'[2]Startovní listina'!C29</f>
        <v>Kratochvíl</v>
      </c>
      <c r="F18" s="187" t="str">
        <f>'[2]Startovní listina'!D29</f>
        <v>Pavel</v>
      </c>
      <c r="G18" s="187">
        <f>'[2]Startovní listina'!E29</f>
        <v>1960</v>
      </c>
      <c r="H18" s="187" t="str">
        <f>'[2]Startovní listina'!F29</f>
        <v>Atletic Třebíč</v>
      </c>
      <c r="I18" s="188">
        <v>9.6608796296296304E-2</v>
      </c>
    </row>
    <row r="19" spans="1:13" ht="20.100000000000001" customHeight="1">
      <c r="A19" s="184">
        <f>IF('Výsledková listina 2015'!D18&lt;&gt;"",A18+1,"")</f>
        <v>15</v>
      </c>
      <c r="B19" s="185">
        <v>5</v>
      </c>
      <c r="C19" s="186" t="str">
        <f>'[2]Startovní listina'!G51</f>
        <v>A</v>
      </c>
      <c r="D19" s="186">
        <f>'[2]Startovní listina'!B51</f>
        <v>53</v>
      </c>
      <c r="E19" s="187" t="str">
        <f>'[2]Startovní listina'!C51</f>
        <v>Očenášek</v>
      </c>
      <c r="F19" s="187" t="str">
        <f>'[2]Startovní listina'!D51</f>
        <v>Zdeněk</v>
      </c>
      <c r="G19" s="187">
        <f>'[2]Startovní listina'!E51</f>
        <v>1976</v>
      </c>
      <c r="H19" s="187" t="str">
        <f>'[2]Startovní listina'!F51</f>
        <v>Brno</v>
      </c>
      <c r="I19" s="188">
        <v>9.6944444444444444E-2</v>
      </c>
      <c r="M19" s="191"/>
    </row>
    <row r="20" spans="1:13" ht="20.100000000000001" customHeight="1">
      <c r="A20" s="184">
        <f>IF('Výsledková listina 2015'!D19&lt;&gt;"",A19+1,"")</f>
        <v>16</v>
      </c>
      <c r="B20" s="185">
        <v>9</v>
      </c>
      <c r="C20" s="186" t="str">
        <f>'[2]Startovní listina'!G47</f>
        <v>B</v>
      </c>
      <c r="D20" s="186">
        <f>'[2]Startovní listina'!B47</f>
        <v>48</v>
      </c>
      <c r="E20" s="187" t="str">
        <f>'[2]Startovní listina'!C47</f>
        <v>Alman</v>
      </c>
      <c r="F20" s="187" t="str">
        <f>'[2]Startovní listina'!D47</f>
        <v>Dušan</v>
      </c>
      <c r="G20" s="187">
        <f>'[2]Startovní listina'!E47</f>
        <v>1967</v>
      </c>
      <c r="H20" s="187" t="str">
        <f>'[2]Startovní listina'!F47</f>
        <v>Babice</v>
      </c>
      <c r="I20" s="188">
        <v>9.7083333333333341E-2</v>
      </c>
    </row>
    <row r="21" spans="1:13" ht="20.100000000000001" customHeight="1">
      <c r="A21" s="184">
        <f>IF('Výsledková listina 2015'!D20&lt;&gt;"",A20+1,"")</f>
        <v>17</v>
      </c>
      <c r="B21" s="185">
        <v>6</v>
      </c>
      <c r="C21" s="186" t="str">
        <f>'[2]Startovní listina'!G86</f>
        <v>A</v>
      </c>
      <c r="D21" s="186">
        <f>'[2]Startovní listina'!B86</f>
        <v>95</v>
      </c>
      <c r="E21" s="187" t="str">
        <f>'[2]Startovní listina'!C86</f>
        <v>Kratochvíl</v>
      </c>
      <c r="F21" s="187" t="str">
        <f>'[2]Startovní listina'!D86</f>
        <v>Jaroslav</v>
      </c>
      <c r="G21" s="187">
        <f>'[2]Startovní listina'!E86</f>
        <v>1977</v>
      </c>
      <c r="H21" s="187" t="str">
        <f>'[2]Startovní listina'!F86</f>
        <v>SDH Hluboké</v>
      </c>
      <c r="I21" s="188">
        <v>9.7916666666666666E-2</v>
      </c>
    </row>
    <row r="22" spans="1:13" ht="20.100000000000001" customHeight="1">
      <c r="A22" s="184">
        <f>IF('Výsledková listina 2015'!D22&lt;&gt;"",A21+1,"")</f>
        <v>18</v>
      </c>
      <c r="B22" s="185">
        <v>10</v>
      </c>
      <c r="C22" s="186" t="str">
        <f>'[2]Startovní listina'!G48</f>
        <v>B</v>
      </c>
      <c r="D22" s="186">
        <f>'[2]Startovní listina'!B48</f>
        <v>49</v>
      </c>
      <c r="E22" s="187" t="str">
        <f>'[2]Startovní listina'!C48</f>
        <v>Plekanec</v>
      </c>
      <c r="F22" s="187" t="str">
        <f>'[2]Startovní listina'!D48</f>
        <v>Juraj</v>
      </c>
      <c r="G22" s="187">
        <f>'[2]Startovní listina'!E48</f>
        <v>1974</v>
      </c>
      <c r="H22" s="187" t="str">
        <f>'[2]Startovní listina'!F48</f>
        <v>Brno</v>
      </c>
      <c r="I22" s="188">
        <v>9.8321759259259248E-2</v>
      </c>
    </row>
    <row r="23" spans="1:13" ht="20.100000000000001" customHeight="1">
      <c r="A23" s="184">
        <f>IF('Výsledková listina 2015'!D21&lt;&gt;"",A22+1,"")</f>
        <v>19</v>
      </c>
      <c r="B23" s="185">
        <v>2</v>
      </c>
      <c r="C23" s="186" t="str">
        <f>'[2]Startovní listina'!G50</f>
        <v>F</v>
      </c>
      <c r="D23" s="186">
        <f>'[2]Startovní listina'!B50</f>
        <v>51</v>
      </c>
      <c r="E23" s="187" t="str">
        <f>'[2]Startovní listina'!C50</f>
        <v>Pešáková</v>
      </c>
      <c r="F23" s="187" t="str">
        <f>'[2]Startovní listina'!D50</f>
        <v>Mirka</v>
      </c>
      <c r="G23" s="187">
        <f>'[2]Startovní listina'!E50</f>
        <v>1985</v>
      </c>
      <c r="H23" s="187" t="str">
        <f>'[2]Startovní listina'!F50</f>
        <v>AK RACERS Tetčice</v>
      </c>
      <c r="I23" s="188">
        <v>9.857638888888888E-2</v>
      </c>
    </row>
    <row r="24" spans="1:13" ht="20.100000000000001" customHeight="1">
      <c r="A24" s="184">
        <f>IF('Výsledková listina 2015'!D23&lt;&gt;"",A23+1,"")</f>
        <v>20</v>
      </c>
      <c r="B24" s="185">
        <v>11</v>
      </c>
      <c r="C24" s="186" t="str">
        <f>'[2]Startovní listina'!G89</f>
        <v>B</v>
      </c>
      <c r="D24" s="186">
        <f>'[2]Startovní listina'!B89</f>
        <v>98</v>
      </c>
      <c r="E24" s="187" t="str">
        <f>'[2]Startovní listina'!C89</f>
        <v>Konečný</v>
      </c>
      <c r="F24" s="187" t="str">
        <f>'[2]Startovní listina'!D89</f>
        <v>Libor</v>
      </c>
      <c r="G24" s="187">
        <f>'[2]Startovní listina'!E89</f>
        <v>1971</v>
      </c>
      <c r="H24" s="187" t="str">
        <f>'[2]Startovní listina'!F89</f>
        <v>Kuřim</v>
      </c>
      <c r="I24" s="188">
        <v>9.9386574074074072E-2</v>
      </c>
    </row>
    <row r="25" spans="1:13" ht="20.100000000000001" customHeight="1">
      <c r="A25" s="184">
        <f>IF('Výsledková listina 2015'!D24&lt;&gt;"",A24+1,"")</f>
        <v>21</v>
      </c>
      <c r="B25" s="185">
        <v>2</v>
      </c>
      <c r="C25" s="186" t="str">
        <f>'[2]Startovní listina'!G59</f>
        <v>C</v>
      </c>
      <c r="D25" s="186">
        <f>'[2]Startovní listina'!B59</f>
        <v>61</v>
      </c>
      <c r="E25" s="187" t="str">
        <f>'[2]Startovní listina'!C59</f>
        <v>Bezrouk</v>
      </c>
      <c r="F25" s="187" t="str">
        <f>'[2]Startovní listina'!D59</f>
        <v>Jiří</v>
      </c>
      <c r="G25" s="187">
        <f>'[2]Startovní listina'!E59</f>
        <v>1962</v>
      </c>
      <c r="H25" s="187" t="str">
        <f>'[2]Startovní listina'!F59</f>
        <v>Křtiny</v>
      </c>
      <c r="I25" s="188">
        <v>9.9432870370370366E-2</v>
      </c>
    </row>
    <row r="26" spans="1:13" ht="20.100000000000001" customHeight="1">
      <c r="A26" s="184">
        <f>IF('Výsledková listina 2015'!D25&lt;&gt;"",A25+1,"")</f>
        <v>22</v>
      </c>
      <c r="B26" s="185">
        <v>7</v>
      </c>
      <c r="C26" s="186" t="str">
        <f>'[2]Startovní listina'!G56</f>
        <v>A</v>
      </c>
      <c r="D26" s="186">
        <f>'[2]Startovní listina'!B56</f>
        <v>58</v>
      </c>
      <c r="E26" s="187" t="str">
        <f>'[2]Startovní listina'!C56</f>
        <v>Řezníček</v>
      </c>
      <c r="F26" s="187" t="str">
        <f>'[2]Startovní listina'!D56</f>
        <v>Roman</v>
      </c>
      <c r="G26" s="187">
        <f>'[2]Startovní listina'!E56</f>
        <v>1977</v>
      </c>
      <c r="H26" s="187" t="str">
        <f>'[2]Startovní listina'!F56</f>
        <v>Žďár nad Sázavou</v>
      </c>
      <c r="I26" s="188">
        <v>0.1002199074074074</v>
      </c>
    </row>
    <row r="27" spans="1:13" ht="20.100000000000001" customHeight="1">
      <c r="A27" s="184">
        <f>IF('Výsledková listina 2015'!D26&lt;&gt;"",A26+1,"")</f>
        <v>23</v>
      </c>
      <c r="B27" s="185">
        <v>8</v>
      </c>
      <c r="C27" s="186" t="str">
        <f>'[2]Startovní listina'!G22</f>
        <v>A</v>
      </c>
      <c r="D27" s="186">
        <f>'[2]Startovní listina'!B22</f>
        <v>19</v>
      </c>
      <c r="E27" s="187" t="str">
        <f>'[2]Startovní listina'!C22</f>
        <v>Pokorný</v>
      </c>
      <c r="F27" s="187" t="str">
        <f>'[2]Startovní listina'!D22</f>
        <v>Václav</v>
      </c>
      <c r="G27" s="187">
        <f>'[2]Startovní listina'!E22</f>
        <v>1978</v>
      </c>
      <c r="H27" s="187" t="str">
        <f>'[2]Startovní listina'!F22</f>
        <v>Brno</v>
      </c>
      <c r="I27" s="188">
        <v>0.1007986111111111</v>
      </c>
    </row>
    <row r="28" spans="1:13" ht="20.100000000000001" customHeight="1">
      <c r="A28" s="184">
        <f>IF('Výsledková listina 2015'!D27&lt;&gt;"",A27+1,"")</f>
        <v>24</v>
      </c>
      <c r="B28" s="185">
        <v>9</v>
      </c>
      <c r="C28" s="186" t="str">
        <f>'[2]Startovní listina'!G28</f>
        <v>A</v>
      </c>
      <c r="D28" s="186">
        <f>'[2]Startovní listina'!B28</f>
        <v>27</v>
      </c>
      <c r="E28" s="187" t="str">
        <f>'[2]Startovní listina'!C28</f>
        <v>Bohuslav</v>
      </c>
      <c r="F28" s="187" t="str">
        <f>'[2]Startovní listina'!D28</f>
        <v>Martin</v>
      </c>
      <c r="G28" s="187">
        <f>'[2]Startovní listina'!E28</f>
        <v>1987</v>
      </c>
      <c r="H28" s="187" t="str">
        <f>'[2]Startovní listina'!F28</f>
        <v>Atletic Třebíč</v>
      </c>
      <c r="I28" s="188">
        <v>0.10146990740740741</v>
      </c>
    </row>
    <row r="29" spans="1:13" ht="20.100000000000001" customHeight="1">
      <c r="A29" s="184">
        <f>IF('Výsledková listina 2015'!D28&lt;&gt;"",A28+1,"")</f>
        <v>25</v>
      </c>
      <c r="B29" s="185">
        <v>10</v>
      </c>
      <c r="C29" s="186" t="str">
        <f>'[2]Startovní listina'!G38</f>
        <v>A</v>
      </c>
      <c r="D29" s="186">
        <f>'[2]Startovní listina'!B38</f>
        <v>38</v>
      </c>
      <c r="E29" s="187" t="str">
        <f>'[2]Startovní listina'!C38</f>
        <v>Kocur</v>
      </c>
      <c r="F29" s="187" t="str">
        <f>'[2]Startovní listina'!D38</f>
        <v>Lukáš</v>
      </c>
      <c r="G29" s="187">
        <f>'[2]Startovní listina'!E38</f>
        <v>1977</v>
      </c>
      <c r="H29" s="187" t="str">
        <f>'[2]Startovní listina'!F38</f>
        <v>VHS Brno</v>
      </c>
      <c r="I29" s="188">
        <v>0.10182870370370371</v>
      </c>
    </row>
    <row r="30" spans="1:13" ht="20.100000000000001" customHeight="1">
      <c r="A30" s="184">
        <f>IF('Výsledková listina 2015'!D29&lt;&gt;"",A29+1,"")</f>
        <v>26</v>
      </c>
      <c r="B30" s="185">
        <v>11</v>
      </c>
      <c r="C30" s="186" t="str">
        <f>'[2]Startovní listina'!G61</f>
        <v>A</v>
      </c>
      <c r="D30" s="186">
        <f>'[2]Startovní listina'!B61</f>
        <v>63</v>
      </c>
      <c r="E30" s="187" t="str">
        <f>'[2]Startovní listina'!C61</f>
        <v>Sedláček</v>
      </c>
      <c r="F30" s="187" t="str">
        <f>'[2]Startovní listina'!D61</f>
        <v>Aleš</v>
      </c>
      <c r="G30" s="187">
        <f>'[2]Startovní listina'!E61</f>
        <v>1976</v>
      </c>
      <c r="H30" s="187" t="str">
        <f>'[2]Startovní listina'!F61</f>
        <v>Sokol Přísnotice</v>
      </c>
      <c r="I30" s="188">
        <v>0.1027199074074074</v>
      </c>
    </row>
    <row r="31" spans="1:13" ht="20.100000000000001" customHeight="1">
      <c r="A31" s="184">
        <f>IF('Výsledková listina 2015'!D30&lt;&gt;"",A30+1,"")</f>
        <v>27</v>
      </c>
      <c r="B31" s="185">
        <v>12</v>
      </c>
      <c r="C31" s="186" t="str">
        <f>'[2]Startovní listina'!G84</f>
        <v>B</v>
      </c>
      <c r="D31" s="186">
        <f>'[2]Startovní listina'!B84</f>
        <v>93</v>
      </c>
      <c r="E31" s="187" t="str">
        <f>'[2]Startovní listina'!C84</f>
        <v>Havlíček</v>
      </c>
      <c r="F31" s="187" t="str">
        <f>'[2]Startovní listina'!D84</f>
        <v>Ivo</v>
      </c>
      <c r="G31" s="187">
        <f>'[2]Startovní listina'!E84</f>
        <v>1966</v>
      </c>
      <c r="H31" s="187" t="str">
        <f>'[2]Startovní listina'!F84</f>
        <v>Lánov - Krkonoše</v>
      </c>
      <c r="I31" s="188">
        <v>0.10303240740740742</v>
      </c>
    </row>
    <row r="32" spans="1:13" ht="20.100000000000001" customHeight="1">
      <c r="A32" s="184">
        <f>IF('Výsledková listina 2015'!D31&lt;&gt;"",A31+1,"")</f>
        <v>28</v>
      </c>
      <c r="B32" s="185">
        <v>13</v>
      </c>
      <c r="C32" s="186" t="str">
        <f>'[2]Startovní listina'!G87</f>
        <v>B</v>
      </c>
      <c r="D32" s="186">
        <f>'[2]Startovní listina'!B87</f>
        <v>96</v>
      </c>
      <c r="E32" s="187" t="str">
        <f>'[2]Startovní listina'!C87</f>
        <v>Hladký</v>
      </c>
      <c r="F32" s="187" t="str">
        <f>'[2]Startovní listina'!D87</f>
        <v>Jiří</v>
      </c>
      <c r="G32" s="187">
        <f>'[2]Startovní listina'!E87</f>
        <v>1975</v>
      </c>
      <c r="H32" s="187" t="str">
        <f>'[2]Startovní listina'!F87</f>
        <v>Brno - Nový Lískovec</v>
      </c>
      <c r="I32" s="188">
        <v>0.10371527777777778</v>
      </c>
    </row>
    <row r="33" spans="1:9" ht="20.100000000000001" customHeight="1">
      <c r="A33" s="184">
        <f>IF('Výsledková listina 2015'!D32&lt;&gt;"",A32+1,"")</f>
        <v>29</v>
      </c>
      <c r="B33" s="185">
        <v>14</v>
      </c>
      <c r="C33" s="186" t="str">
        <f>'[2]Startovní listina'!G91</f>
        <v>B</v>
      </c>
      <c r="D33" s="186">
        <f>'[2]Startovní listina'!B91</f>
        <v>100</v>
      </c>
      <c r="E33" s="187" t="str">
        <f>'[2]Startovní listina'!C91</f>
        <v>Fučík</v>
      </c>
      <c r="F33" s="187" t="str">
        <f>'[2]Startovní listina'!D91</f>
        <v>Jaroslav</v>
      </c>
      <c r="G33" s="187">
        <f>'[2]Startovní listina'!E91</f>
        <v>1974</v>
      </c>
      <c r="H33" s="187" t="str">
        <f>'[2]Startovní listina'!F91</f>
        <v>Prosetín</v>
      </c>
      <c r="I33" s="188">
        <v>0.10452546296296296</v>
      </c>
    </row>
    <row r="34" spans="1:9" ht="20.100000000000001" customHeight="1">
      <c r="A34" s="184">
        <f>IF('Výsledková listina 2015'!D33&lt;&gt;"",A33+1,"")</f>
        <v>30</v>
      </c>
      <c r="B34" s="185">
        <v>15</v>
      </c>
      <c r="C34" s="186" t="str">
        <f>'[2]Startovní listina'!G83</f>
        <v>B</v>
      </c>
      <c r="D34" s="186">
        <f>'[2]Startovní listina'!B83</f>
        <v>92</v>
      </c>
      <c r="E34" s="187" t="str">
        <f>'[2]Startovní listina'!C83</f>
        <v>Řezníček</v>
      </c>
      <c r="F34" s="187" t="str">
        <f>'[2]Startovní listina'!D83</f>
        <v>Petr</v>
      </c>
      <c r="G34" s="187">
        <f>'[2]Startovní listina'!E83</f>
        <v>1973</v>
      </c>
      <c r="H34" s="187" t="str">
        <f>'[2]Startovní listina'!F83</f>
        <v>Polnička</v>
      </c>
      <c r="I34" s="188">
        <v>0.10503472222222222</v>
      </c>
    </row>
    <row r="35" spans="1:9" ht="20.100000000000001" customHeight="1">
      <c r="A35" s="184">
        <f>IF('Výsledková listina 2015'!D34&lt;&gt;"",A34+1,"")</f>
        <v>31</v>
      </c>
      <c r="B35" s="185">
        <v>1</v>
      </c>
      <c r="C35" s="186" t="str">
        <f>'[2]Startovní listina'!G35</f>
        <v>H</v>
      </c>
      <c r="D35" s="186">
        <f>'[2]Startovní listina'!B35</f>
        <v>35</v>
      </c>
      <c r="E35" s="187" t="str">
        <f>'[2]Startovní listina'!C35</f>
        <v>Krátká</v>
      </c>
      <c r="F35" s="187" t="str">
        <f>'[2]Startovní listina'!D35</f>
        <v>Anna</v>
      </c>
      <c r="G35" s="187">
        <f>'[2]Startovní listina'!E35</f>
        <v>1969</v>
      </c>
      <c r="H35" s="187" t="str">
        <f>'[2]Startovní listina'!F35</f>
        <v>Hvězda SKP Pardubice</v>
      </c>
      <c r="I35" s="188">
        <v>0.10532407407407407</v>
      </c>
    </row>
    <row r="36" spans="1:9" ht="20.100000000000001" customHeight="1">
      <c r="A36" s="184">
        <f>IF('Výsledková listina 2015'!D35&lt;&gt;"",A35+1,"")</f>
        <v>32</v>
      </c>
      <c r="B36" s="185">
        <v>16</v>
      </c>
      <c r="C36" s="186" t="str">
        <f>'[2]Startovní listina'!G37</f>
        <v>B</v>
      </c>
      <c r="D36" s="186">
        <f>'[2]Startovní listina'!B37</f>
        <v>37</v>
      </c>
      <c r="E36" s="187" t="str">
        <f>'[2]Startovní listina'!C37</f>
        <v>Kropáček</v>
      </c>
      <c r="F36" s="187" t="str">
        <f>'[2]Startovní listina'!D37</f>
        <v>Jaroslav</v>
      </c>
      <c r="G36" s="187">
        <f>'[2]Startovní listina'!E37</f>
        <v>1970</v>
      </c>
      <c r="H36" s="187" t="str">
        <f>'[2]Startovní listina'!F37</f>
        <v>Brno</v>
      </c>
      <c r="I36" s="188">
        <v>0.10587962962962964</v>
      </c>
    </row>
    <row r="37" spans="1:9" ht="20.100000000000001" customHeight="1">
      <c r="A37" s="184">
        <f>IF('Výsledková listina 2015'!D36&lt;&gt;"",A36+1,"")</f>
        <v>33</v>
      </c>
      <c r="B37" s="185">
        <v>3</v>
      </c>
      <c r="C37" s="186" t="str">
        <f>'[2]Startovní listina'!G14</f>
        <v>C</v>
      </c>
      <c r="D37" s="186">
        <f>'[2]Startovní listina'!B14</f>
        <v>10</v>
      </c>
      <c r="E37" s="187" t="str">
        <f>'[2]Startovní listina'!C14</f>
        <v>Dvorský</v>
      </c>
      <c r="F37" s="187" t="str">
        <f>'[2]Startovní listina'!D14</f>
        <v>Ladislav</v>
      </c>
      <c r="G37" s="187">
        <f>'[2]Startovní listina'!E14</f>
        <v>1965</v>
      </c>
      <c r="H37" s="187" t="str">
        <f>'[2]Startovní listina'!F14</f>
        <v>MK Seitl Ostrava</v>
      </c>
      <c r="I37" s="188">
        <v>0.1059837962962963</v>
      </c>
    </row>
    <row r="38" spans="1:9" ht="20.100000000000001" customHeight="1">
      <c r="A38" s="184">
        <f>IF('Výsledková listina 2015'!D37&lt;&gt;"",A37+1,"")</f>
        <v>34</v>
      </c>
      <c r="B38" s="185">
        <v>4</v>
      </c>
      <c r="C38" s="186" t="str">
        <f>'[2]Startovní listina'!G43</f>
        <v>C</v>
      </c>
      <c r="D38" s="186">
        <f>'[2]Startovní listina'!B43</f>
        <v>44</v>
      </c>
      <c r="E38" s="187" t="str">
        <f>'[2]Startovní listina'!C43</f>
        <v>Suchý</v>
      </c>
      <c r="F38" s="187" t="str">
        <f>'[2]Startovní listina'!D43</f>
        <v>Karel</v>
      </c>
      <c r="G38" s="187">
        <f>'[2]Startovní listina'!E43</f>
        <v>1956</v>
      </c>
      <c r="H38" s="187" t="str">
        <f>'[2]Startovní listina'!F43</f>
        <v>Atletic Třebíč</v>
      </c>
      <c r="I38" s="188">
        <v>0.10612268518518519</v>
      </c>
    </row>
    <row r="39" spans="1:9" ht="20.100000000000001" customHeight="1">
      <c r="A39" s="184">
        <f>IF('Výsledková listina 2015'!D38&lt;&gt;"",A38+1,"")</f>
        <v>35</v>
      </c>
      <c r="B39" s="185">
        <v>12</v>
      </c>
      <c r="C39" s="186" t="str">
        <f>'[2]Startovní listina'!G67</f>
        <v>A</v>
      </c>
      <c r="D39" s="186">
        <f>'[2]Startovní listina'!B67</f>
        <v>73</v>
      </c>
      <c r="E39" s="187" t="str">
        <f>'[2]Startovní listina'!C67</f>
        <v>Brabenec</v>
      </c>
      <c r="F39" s="187" t="str">
        <f>'[2]Startovní listina'!D67</f>
        <v>Aleš</v>
      </c>
      <c r="G39" s="187">
        <f>'[2]Startovní listina'!E67</f>
        <v>1987</v>
      </c>
      <c r="H39" s="187" t="str">
        <f>'[2]Startovní listina'!F67</f>
        <v>Žďár nad Sázavou</v>
      </c>
      <c r="I39" s="188">
        <v>0.10743055555555554</v>
      </c>
    </row>
    <row r="40" spans="1:9" ht="20.100000000000001" customHeight="1">
      <c r="A40" s="184">
        <f>IF('Výsledková listina 2015'!D39&lt;&gt;"",A39+1,"")</f>
        <v>36</v>
      </c>
      <c r="B40" s="185">
        <v>5</v>
      </c>
      <c r="C40" s="186" t="str">
        <f>'[2]Startovní listina'!G95</f>
        <v>C</v>
      </c>
      <c r="D40" s="186">
        <f>'[2]Startovní listina'!B95</f>
        <v>104</v>
      </c>
      <c r="E40" s="187" t="str">
        <f>'[2]Startovní listina'!C95</f>
        <v>Sedláček</v>
      </c>
      <c r="F40" s="187" t="str">
        <f>'[2]Startovní listina'!D95</f>
        <v>Svatopluk</v>
      </c>
      <c r="G40" s="187">
        <f>'[2]Startovní listina'!E95</f>
        <v>1957</v>
      </c>
      <c r="H40" s="187" t="str">
        <f>'[2]Startovní listina'!F95</f>
        <v>Moravská Slávia Brno</v>
      </c>
      <c r="I40" s="188">
        <v>0.1074537037037037</v>
      </c>
    </row>
    <row r="41" spans="1:9" ht="20.100000000000001" customHeight="1">
      <c r="A41" s="184">
        <f>IF('Výsledková listina 2015'!D40&lt;&gt;"",A40+1,"")</f>
        <v>37</v>
      </c>
      <c r="B41" s="185">
        <v>3</v>
      </c>
      <c r="C41" s="186" t="str">
        <f>'[2]Startovní listina'!G54</f>
        <v>F</v>
      </c>
      <c r="D41" s="186">
        <f>'[2]Startovní listina'!B54</f>
        <v>56</v>
      </c>
      <c r="E41" s="187" t="str">
        <f>'[2]Startovní listina'!C54</f>
        <v>Johaníková</v>
      </c>
      <c r="F41" s="187" t="str">
        <f>'[2]Startovní listina'!D54</f>
        <v>Lucie</v>
      </c>
      <c r="G41" s="187">
        <f>'[2]Startovní listina'!E54</f>
        <v>1986</v>
      </c>
      <c r="H41" s="187" t="str">
        <f>'[2]Startovní listina'!F54</f>
        <v>Moravská Slávia Brno</v>
      </c>
      <c r="I41" s="188">
        <v>0.10946759259259259</v>
      </c>
    </row>
    <row r="42" spans="1:9" ht="20.100000000000001" customHeight="1">
      <c r="A42" s="184">
        <f>IF('Výsledková listina 2015'!D41&lt;&gt;"",A41+1,"")</f>
        <v>38</v>
      </c>
      <c r="B42" s="185">
        <v>17</v>
      </c>
      <c r="C42" s="186" t="str">
        <f>'[2]Startovní listina'!G30</f>
        <v>B</v>
      </c>
      <c r="D42" s="186">
        <f>'[2]Startovní listina'!B30</f>
        <v>29</v>
      </c>
      <c r="E42" s="187" t="str">
        <f>'[2]Startovní listina'!C30</f>
        <v>Provazník</v>
      </c>
      <c r="F42" s="187" t="str">
        <f>'[2]Startovní listina'!D30</f>
        <v>Milan</v>
      </c>
      <c r="G42" s="187">
        <f>'[2]Startovní listina'!E30</f>
        <v>1966</v>
      </c>
      <c r="H42" s="187" t="str">
        <f>'[2]Startovní listina'!F30</f>
        <v>Polička</v>
      </c>
      <c r="I42" s="188">
        <v>0.10964120370370371</v>
      </c>
    </row>
    <row r="43" spans="1:9" ht="20.100000000000001" customHeight="1">
      <c r="A43" s="184">
        <f>IF('Výsledková listina 2015'!D42&lt;&gt;"",A42+1,"")</f>
        <v>39</v>
      </c>
      <c r="B43" s="185">
        <v>13</v>
      </c>
      <c r="C43" s="186" t="str">
        <f>'[2]Startovní listina'!G31</f>
        <v>A</v>
      </c>
      <c r="D43" s="186">
        <f>'[2]Startovní listina'!B31</f>
        <v>30</v>
      </c>
      <c r="E43" s="187" t="str">
        <f>'[2]Startovní listina'!C31</f>
        <v>Mikeš</v>
      </c>
      <c r="F43" s="187" t="str">
        <f>'[2]Startovní listina'!D31</f>
        <v>Petr</v>
      </c>
      <c r="G43" s="187">
        <f>'[2]Startovní listina'!E31</f>
        <v>1977</v>
      </c>
      <c r="H43" s="187" t="str">
        <f>'[2]Startovní listina'!F31</f>
        <v>Vyškovec</v>
      </c>
      <c r="I43" s="188">
        <v>0.11023148148148149</v>
      </c>
    </row>
    <row r="44" spans="1:9" ht="20.100000000000001" customHeight="1">
      <c r="A44" s="184">
        <f>IF('Výsledková listina 2015'!D43&lt;&gt;"",A43+1,"")</f>
        <v>40</v>
      </c>
      <c r="B44" s="185">
        <v>6</v>
      </c>
      <c r="C44" s="186" t="str">
        <f>'[2]Startovní listina'!G60</f>
        <v>C</v>
      </c>
      <c r="D44" s="186">
        <f>'[2]Startovní listina'!B60</f>
        <v>62</v>
      </c>
      <c r="E44" s="187" t="str">
        <f>'[2]Startovní listina'!C60</f>
        <v>Čuhel</v>
      </c>
      <c r="F44" s="187" t="str">
        <f>'[2]Startovní listina'!D60</f>
        <v>Jiří</v>
      </c>
      <c r="G44" s="187">
        <f>'[2]Startovní listina'!E60</f>
        <v>1958</v>
      </c>
      <c r="H44" s="187" t="str">
        <f>'[2]Startovní listina'!F60</f>
        <v>Křtěnov</v>
      </c>
      <c r="I44" s="188">
        <v>0.11034722222222222</v>
      </c>
    </row>
    <row r="45" spans="1:9" ht="20.100000000000001" customHeight="1">
      <c r="A45" s="184">
        <f>IF('Výsledková listina 2015'!D44&lt;&gt;"",A44+1,"")</f>
        <v>41</v>
      </c>
      <c r="B45" s="185">
        <v>14</v>
      </c>
      <c r="C45" s="186" t="str">
        <f>'[2]Startovní listina'!G63</f>
        <v>A</v>
      </c>
      <c r="D45" s="186">
        <f>'[2]Startovní listina'!B63</f>
        <v>67</v>
      </c>
      <c r="E45" s="187" t="str">
        <f>'[2]Startovní listina'!C63</f>
        <v>Dubský</v>
      </c>
      <c r="F45" s="187" t="str">
        <f>'[2]Startovní listina'!D63</f>
        <v>Roman</v>
      </c>
      <c r="G45" s="187">
        <f>'[2]Startovní listina'!E63</f>
        <v>1978</v>
      </c>
      <c r="H45" s="187" t="str">
        <f>'[2]Startovní listina'!F63</f>
        <v>SK Přibyslav</v>
      </c>
      <c r="I45" s="188">
        <v>0.11059027777777779</v>
      </c>
    </row>
    <row r="46" spans="1:9" ht="20.100000000000001" customHeight="1">
      <c r="A46" s="184">
        <f>IF('Výsledková listina 2015'!D45&lt;&gt;"",A45+1,"")</f>
        <v>42</v>
      </c>
      <c r="B46" s="185">
        <v>1</v>
      </c>
      <c r="C46" s="186" t="str">
        <f>'[2]Startovní listina'!G13</f>
        <v>D</v>
      </c>
      <c r="D46" s="186">
        <f>'[2]Startovní listina'!B13</f>
        <v>9</v>
      </c>
      <c r="E46" s="187" t="str">
        <f>'[2]Startovní listina'!C13</f>
        <v>Výtisk</v>
      </c>
      <c r="F46" s="187" t="str">
        <f>'[2]Startovní listina'!D13</f>
        <v>Alfons</v>
      </c>
      <c r="G46" s="187">
        <f>'[2]Startovní listina'!E13</f>
        <v>1949</v>
      </c>
      <c r="H46" s="187" t="str">
        <f>'[2]Startovní listina'!F13</f>
        <v>MK Seitl Ostrava</v>
      </c>
      <c r="I46" s="188">
        <v>0.1112962962962963</v>
      </c>
    </row>
    <row r="47" spans="1:9" ht="20.100000000000001" customHeight="1">
      <c r="A47" s="184">
        <f>IF('Výsledková listina 2015'!D46&lt;&gt;"",A46+1,"")</f>
        <v>43</v>
      </c>
      <c r="B47" s="185">
        <v>15</v>
      </c>
      <c r="C47" s="186" t="str">
        <f>'[2]Startovní listina'!G6</f>
        <v>A</v>
      </c>
      <c r="D47" s="186">
        <f>'[2]Startovní listina'!B6</f>
        <v>2</v>
      </c>
      <c r="E47" s="187" t="str">
        <f>'[2]Startovní listina'!C6</f>
        <v>Pivec</v>
      </c>
      <c r="F47" s="187" t="str">
        <f>'[2]Startovní listina'!D6</f>
        <v>Jan</v>
      </c>
      <c r="G47" s="187">
        <f>'[2]Startovní listina'!E6</f>
        <v>1981</v>
      </c>
      <c r="H47" s="187" t="str">
        <f>'[2]Startovní listina'!F6</f>
        <v>HAL 3000 Brno</v>
      </c>
      <c r="I47" s="188">
        <v>0.11140046296296297</v>
      </c>
    </row>
    <row r="48" spans="1:9" ht="20.100000000000001" customHeight="1">
      <c r="A48" s="184">
        <f>IF('Výsledková listina 2015'!D47&lt;&gt;"",A47+1,"")</f>
        <v>44</v>
      </c>
      <c r="B48" s="185">
        <v>7</v>
      </c>
      <c r="C48" s="186" t="str">
        <f>'[2]Startovní listina'!G55</f>
        <v>C</v>
      </c>
      <c r="D48" s="186">
        <f>'[2]Startovní listina'!B55</f>
        <v>57</v>
      </c>
      <c r="E48" s="187" t="str">
        <f>'[2]Startovní listina'!C55</f>
        <v>Češner</v>
      </c>
      <c r="F48" s="187" t="str">
        <f>'[2]Startovní listina'!D55</f>
        <v>Vladimír</v>
      </c>
      <c r="G48" s="187">
        <f>'[2]Startovní listina'!E55</f>
        <v>1958</v>
      </c>
      <c r="H48" s="187" t="str">
        <f>'[2]Startovní listina'!F55</f>
        <v>Odolena Voda</v>
      </c>
      <c r="I48" s="188">
        <v>0.11152777777777778</v>
      </c>
    </row>
    <row r="49" spans="1:9" ht="20.100000000000001" customHeight="1">
      <c r="A49" s="184">
        <f>IF('Výsledková listina 2015'!D48&lt;&gt;"",A48+1,"")</f>
        <v>45</v>
      </c>
      <c r="B49" s="185">
        <v>18</v>
      </c>
      <c r="C49" s="186" t="str">
        <f>'[2]Startovní listina'!G62</f>
        <v>B</v>
      </c>
      <c r="D49" s="186">
        <f>'[2]Startovní listina'!B62</f>
        <v>64</v>
      </c>
      <c r="E49" s="187" t="str">
        <f>'[2]Startovní listina'!C62</f>
        <v>Cechmaister</v>
      </c>
      <c r="F49" s="187" t="str">
        <f>'[2]Startovní listina'!D62</f>
        <v>Bohumil</v>
      </c>
      <c r="G49" s="187">
        <f>'[2]Startovní listina'!E62</f>
        <v>1974</v>
      </c>
      <c r="H49" s="187" t="str">
        <f>'[2]Startovní listina'!F62</f>
        <v>Sokol Přísnotice</v>
      </c>
      <c r="I49" s="188">
        <v>0.11290509259259258</v>
      </c>
    </row>
    <row r="50" spans="1:9" ht="20.100000000000001" customHeight="1">
      <c r="A50" s="184">
        <f>IF('Výsledková listina 2015'!D49&lt;&gt;"",A49+1,"")</f>
        <v>46</v>
      </c>
      <c r="B50" s="185">
        <v>16</v>
      </c>
      <c r="C50" s="186" t="str">
        <f>'[2]Startovní listina'!G57</f>
        <v>A</v>
      </c>
      <c r="D50" s="186">
        <f>'[2]Startovní listina'!B57</f>
        <v>59</v>
      </c>
      <c r="E50" s="187" t="str">
        <f>'[2]Startovní listina'!C57</f>
        <v>Hübner</v>
      </c>
      <c r="F50" s="187" t="str">
        <f>'[2]Startovní listina'!D57</f>
        <v>Jan</v>
      </c>
      <c r="G50" s="187">
        <f>'[2]Startovní listina'!E57</f>
        <v>1978</v>
      </c>
      <c r="H50" s="187" t="str">
        <f>'[2]Startovní listina'!F57</f>
        <v>SDH Bolešín</v>
      </c>
      <c r="I50" s="188">
        <v>0.11295138888888889</v>
      </c>
    </row>
    <row r="51" spans="1:9" ht="20.100000000000001" customHeight="1">
      <c r="A51" s="184">
        <f>IF('Výsledková listina 2015'!D50&lt;&gt;"",A50+1,"")</f>
        <v>47</v>
      </c>
      <c r="B51" s="185">
        <v>8</v>
      </c>
      <c r="C51" s="186" t="str">
        <f>'[2]Startovní listina'!G68</f>
        <v>C</v>
      </c>
      <c r="D51" s="186">
        <f>'[2]Startovní listina'!B68</f>
        <v>74</v>
      </c>
      <c r="E51" s="187" t="str">
        <f>'[2]Startovní listina'!C68</f>
        <v>Brabenec</v>
      </c>
      <c r="F51" s="187" t="str">
        <f>'[2]Startovní listina'!D68</f>
        <v>Miroslav</v>
      </c>
      <c r="G51" s="187">
        <f>'[2]Startovní listina'!E68</f>
        <v>1959</v>
      </c>
      <c r="H51" s="187" t="str">
        <f>'[2]Startovní listina'!F68</f>
        <v>Žďár nad Sázavou</v>
      </c>
      <c r="I51" s="188">
        <v>0.1129976851851852</v>
      </c>
    </row>
    <row r="52" spans="1:9" ht="20.100000000000001" customHeight="1">
      <c r="A52" s="184">
        <f>IF('Výsledková listina 2015'!D51&lt;&gt;"",A51+1,"")</f>
        <v>48</v>
      </c>
      <c r="B52" s="185">
        <v>17</v>
      </c>
      <c r="C52" s="186" t="str">
        <f>'[2]Startovní listina'!G20</f>
        <v>A</v>
      </c>
      <c r="D52" s="186">
        <f>'[2]Startovní listina'!B20</f>
        <v>17</v>
      </c>
      <c r="E52" s="187" t="str">
        <f>'[2]Startovní listina'!C20</f>
        <v>Kameníček</v>
      </c>
      <c r="F52" s="187" t="str">
        <f>'[2]Startovní listina'!D20</f>
        <v>Michal</v>
      </c>
      <c r="G52" s="187">
        <f>'[2]Startovní listina'!E20</f>
        <v>1986</v>
      </c>
      <c r="H52" s="187" t="str">
        <f>'[2]Startovní listina'!F20</f>
        <v>Vinařice</v>
      </c>
      <c r="I52" s="188">
        <v>0.11343750000000001</v>
      </c>
    </row>
    <row r="53" spans="1:9" ht="20.100000000000001" customHeight="1">
      <c r="A53" s="184">
        <f>IF('Výsledková listina 2015'!D52&lt;&gt;"",A52+1,"")</f>
        <v>49</v>
      </c>
      <c r="B53" s="185">
        <v>2</v>
      </c>
      <c r="C53" s="186" t="str">
        <f>'[2]Startovní listina'!G80</f>
        <v>D</v>
      </c>
      <c r="D53" s="186">
        <f>'[2]Startovní listina'!B80</f>
        <v>89</v>
      </c>
      <c r="E53" s="187" t="str">
        <f>'[2]Startovní listina'!C80</f>
        <v>Kohoutek</v>
      </c>
      <c r="F53" s="187" t="str">
        <f>'[2]Startovní listina'!D80</f>
        <v>Jaromír</v>
      </c>
      <c r="G53" s="187">
        <f>'[2]Startovní listina'!E80</f>
        <v>1955</v>
      </c>
      <c r="H53" s="187" t="str">
        <f>'[2]Startovní listina'!F80</f>
        <v>Brno</v>
      </c>
      <c r="I53" s="188">
        <v>0.11495370370370371</v>
      </c>
    </row>
    <row r="54" spans="1:9" ht="20.100000000000001" customHeight="1">
      <c r="A54" s="184">
        <f>IF('Výsledková listina 2015'!D53&lt;&gt;"",A53+1,"")</f>
        <v>50</v>
      </c>
      <c r="B54" s="185">
        <v>1</v>
      </c>
      <c r="C54" s="186" t="str">
        <f>'[2]Startovní listina'!G11</f>
        <v>G</v>
      </c>
      <c r="D54" s="186">
        <f>'[2]Startovní listina'!B11</f>
        <v>7</v>
      </c>
      <c r="E54" s="187" t="str">
        <f>'[2]Startovní listina'!C11</f>
        <v>Komárková</v>
      </c>
      <c r="F54" s="187" t="str">
        <f>'[2]Startovní listina'!D11</f>
        <v>Zdeňka</v>
      </c>
      <c r="G54" s="187">
        <f>'[2]Startovní listina'!E11</f>
        <v>1974</v>
      </c>
      <c r="H54" s="187" t="str">
        <f>'[2]Startovní listina'!F11</f>
        <v>SDH Bolešín</v>
      </c>
      <c r="I54" s="188">
        <v>0.11501157407407407</v>
      </c>
    </row>
    <row r="55" spans="1:9" ht="20.100000000000001" customHeight="1">
      <c r="A55" s="184">
        <f>IF('Výsledková listina 2015'!D54&lt;&gt;"",A54+1,"")</f>
        <v>51</v>
      </c>
      <c r="B55" s="185">
        <v>18</v>
      </c>
      <c r="C55" s="186" t="str">
        <f>'[2]Startovní listina'!G53</f>
        <v>A</v>
      </c>
      <c r="D55" s="186">
        <f>'[2]Startovní listina'!B53</f>
        <v>55</v>
      </c>
      <c r="E55" s="187" t="str">
        <f>'[2]Startovní listina'!C53</f>
        <v>Kolman</v>
      </c>
      <c r="F55" s="187" t="str">
        <f>'[2]Startovní listina'!D53</f>
        <v>Jakub</v>
      </c>
      <c r="G55" s="187">
        <f>'[2]Startovní listina'!E53</f>
        <v>1976</v>
      </c>
      <c r="H55" s="187" t="str">
        <f>'[2]Startovní listina'!F53</f>
        <v>Posilovna Průvan</v>
      </c>
      <c r="I55" s="188">
        <v>0.11556712962962963</v>
      </c>
    </row>
    <row r="56" spans="1:9" ht="20.100000000000001" customHeight="1">
      <c r="A56" s="184">
        <f>IF('Výsledková listina 2015'!D55&lt;&gt;"",A55+1,"")</f>
        <v>52</v>
      </c>
      <c r="B56" s="185">
        <v>19</v>
      </c>
      <c r="C56" s="186" t="str">
        <f>'[2]Startovní listina'!G66</f>
        <v>A</v>
      </c>
      <c r="D56" s="186">
        <f>'[2]Startovní listina'!B66</f>
        <v>72</v>
      </c>
      <c r="E56" s="187" t="str">
        <f>'[2]Startovní listina'!C66</f>
        <v>Mička</v>
      </c>
      <c r="F56" s="187" t="str">
        <f>'[2]Startovní listina'!D66</f>
        <v>Michal</v>
      </c>
      <c r="G56" s="187">
        <f>'[2]Startovní listina'!E66</f>
        <v>1987</v>
      </c>
      <c r="H56" s="187" t="str">
        <f>'[2]Startovní listina'!F66</f>
        <v>Žďár nad Sázavou</v>
      </c>
      <c r="I56" s="188">
        <v>0.11583333333333333</v>
      </c>
    </row>
    <row r="57" spans="1:9" ht="20.100000000000001" customHeight="1">
      <c r="A57" s="184">
        <f>IF('Výsledková listina 2015'!D56&lt;&gt;"",A56+1,"")</f>
        <v>53</v>
      </c>
      <c r="B57" s="185">
        <v>9</v>
      </c>
      <c r="C57" s="186" t="str">
        <f>'[2]Startovní listina'!G71</f>
        <v>C</v>
      </c>
      <c r="D57" s="186">
        <f>'[2]Startovní listina'!B71</f>
        <v>77</v>
      </c>
      <c r="E57" s="187" t="str">
        <f>'[2]Startovní listina'!C71</f>
        <v>Barták</v>
      </c>
      <c r="F57" s="187" t="str">
        <f>'[2]Startovní listina'!D71</f>
        <v>Roland</v>
      </c>
      <c r="G57" s="187">
        <f>'[2]Startovní listina'!E71</f>
        <v>1965</v>
      </c>
      <c r="H57" s="187" t="str">
        <f>'[2]Startovní listina'!F71</f>
        <v>Kuřim</v>
      </c>
      <c r="I57" s="188">
        <v>0.11597222222222221</v>
      </c>
    </row>
    <row r="58" spans="1:9" ht="20.100000000000001" customHeight="1">
      <c r="A58" s="184">
        <f>IF('Výsledková listina 2015'!D57&lt;&gt;"",A57+1,"")</f>
        <v>54</v>
      </c>
      <c r="B58" s="185">
        <v>20</v>
      </c>
      <c r="C58" s="186" t="str">
        <f>'[2]Startovní listina'!G78</f>
        <v>A</v>
      </c>
      <c r="D58" s="186">
        <f>'[2]Startovní listina'!B78</f>
        <v>86</v>
      </c>
      <c r="E58" s="187" t="str">
        <f>'[2]Startovní listina'!C78</f>
        <v>Kosmák</v>
      </c>
      <c r="F58" s="187" t="str">
        <f>'[2]Startovní listina'!D78</f>
        <v>Václav</v>
      </c>
      <c r="G58" s="187">
        <f>'[2]Startovní listina'!E78</f>
        <v>1983</v>
      </c>
      <c r="H58" s="187" t="str">
        <f>'[2]Startovní listina'!F78</f>
        <v>Brno</v>
      </c>
      <c r="I58" s="188">
        <v>0.1174074074074074</v>
      </c>
    </row>
    <row r="59" spans="1:9" ht="20.100000000000001" customHeight="1">
      <c r="A59" s="184">
        <f>IF('Výsledková listina 2015'!D58&lt;&gt;"",A58+1,"")</f>
        <v>55</v>
      </c>
      <c r="B59" s="185">
        <v>19</v>
      </c>
      <c r="C59" s="186" t="str">
        <f>'[2]Startovní listina'!G42</f>
        <v>B</v>
      </c>
      <c r="D59" s="186">
        <f>'[2]Startovní listina'!B42</f>
        <v>43</v>
      </c>
      <c r="E59" s="187" t="str">
        <f>'[2]Startovní listina'!C42</f>
        <v>Dvořák</v>
      </c>
      <c r="F59" s="187" t="str">
        <f>'[2]Startovní listina'!D42</f>
        <v>Vojtěch</v>
      </c>
      <c r="G59" s="187">
        <f>'[2]Startovní listina'!E42</f>
        <v>1974</v>
      </c>
      <c r="H59" s="187" t="str">
        <f>'[2]Startovní listina'!F42</f>
        <v>Brno</v>
      </c>
      <c r="I59" s="188">
        <v>0.11789351851851852</v>
      </c>
    </row>
    <row r="60" spans="1:9" ht="20.100000000000001" customHeight="1">
      <c r="A60" s="184">
        <f>IF('Výsledková listina 2015'!D59&lt;&gt;"",A59+1,"")</f>
        <v>56</v>
      </c>
      <c r="B60" s="185">
        <v>3</v>
      </c>
      <c r="C60" s="186" t="str">
        <f>'[2]Startovní listina'!G46</f>
        <v>D</v>
      </c>
      <c r="D60" s="186">
        <f>'[2]Startovní listina'!B46</f>
        <v>47</v>
      </c>
      <c r="E60" s="187" t="str">
        <f>'[2]Startovní listina'!C46</f>
        <v>Boháč</v>
      </c>
      <c r="F60" s="187" t="str">
        <f>'[2]Startovní listina'!D46</f>
        <v>Jiří</v>
      </c>
      <c r="G60" s="187">
        <f>'[2]Startovní listina'!E46</f>
        <v>1954</v>
      </c>
      <c r="H60" s="187" t="str">
        <f>'[2]Startovní listina'!F46</f>
        <v>Běhej Brno com</v>
      </c>
      <c r="I60" s="188">
        <v>0.11843749999999999</v>
      </c>
    </row>
    <row r="61" spans="1:9" ht="20.100000000000001" customHeight="1">
      <c r="A61" s="184">
        <f>IF('Výsledková listina 2015'!D60&lt;&gt;"",A60+1,"")</f>
        <v>57</v>
      </c>
      <c r="B61" s="185">
        <v>21</v>
      </c>
      <c r="C61" s="186" t="str">
        <f>'[2]Startovní listina'!G82</f>
        <v>A</v>
      </c>
      <c r="D61" s="186">
        <f>'[2]Startovní listina'!B82</f>
        <v>91</v>
      </c>
      <c r="E61" s="187" t="str">
        <f>'[2]Startovní listina'!C82</f>
        <v>Poneš</v>
      </c>
      <c r="F61" s="187" t="str">
        <f>'[2]Startovní listina'!D82</f>
        <v>Pavel</v>
      </c>
      <c r="G61" s="187">
        <f>'[2]Startovní listina'!E82</f>
        <v>1978</v>
      </c>
      <c r="H61" s="187" t="str">
        <f>'[2]Startovní listina'!F82</f>
        <v>TK SOKOLI Brno</v>
      </c>
      <c r="I61" s="188">
        <v>0.11873842592592593</v>
      </c>
    </row>
    <row r="62" spans="1:9" ht="20.100000000000001" customHeight="1">
      <c r="A62" s="184">
        <f>IF('Výsledková listina 2015'!D61&lt;&gt;"",A61+1,"")</f>
        <v>58</v>
      </c>
      <c r="B62" s="185">
        <v>2</v>
      </c>
      <c r="C62" s="186" t="str">
        <f>'[2]Startovní listina'!G88</f>
        <v>G</v>
      </c>
      <c r="D62" s="186">
        <f>'[2]Startovní listina'!B88</f>
        <v>97</v>
      </c>
      <c r="E62" s="187" t="str">
        <f>'[2]Startovní listina'!C88</f>
        <v>Tonarová</v>
      </c>
      <c r="F62" s="187" t="str">
        <f>'[2]Startovní listina'!D88</f>
        <v>Miroslava</v>
      </c>
      <c r="G62" s="187">
        <f>'[2]Startovní listina'!E88</f>
        <v>1976</v>
      </c>
      <c r="H62" s="187" t="str">
        <f>'[2]Startovní listina'!F88</f>
        <v>Bory</v>
      </c>
      <c r="I62" s="188">
        <v>0.12077546296296297</v>
      </c>
    </row>
    <row r="63" spans="1:9" ht="20.100000000000001" customHeight="1">
      <c r="A63" s="184">
        <f>IF('Výsledková listina 2015'!D62&lt;&gt;"",A62+1,"")</f>
        <v>59</v>
      </c>
      <c r="B63" s="185">
        <v>22</v>
      </c>
      <c r="C63" s="186" t="str">
        <f>'[2]Startovní listina'!G90</f>
        <v>A</v>
      </c>
      <c r="D63" s="186">
        <f>'[2]Startovní listina'!B90</f>
        <v>99</v>
      </c>
      <c r="E63" s="187" t="str">
        <f>'[2]Startovní listina'!C90</f>
        <v>Vacula</v>
      </c>
      <c r="F63" s="187" t="str">
        <f>'[2]Startovní listina'!D90</f>
        <v>Ondřej</v>
      </c>
      <c r="G63" s="187">
        <f>'[2]Startovní listina'!E90</f>
        <v>1981</v>
      </c>
      <c r="H63" s="187" t="str">
        <f>'[2]Startovní listina'!F90</f>
        <v>AC Lelek Lelekovice</v>
      </c>
      <c r="I63" s="188">
        <v>0.12212962962962963</v>
      </c>
    </row>
    <row r="64" spans="1:9" ht="20.100000000000001" customHeight="1">
      <c r="A64" s="184">
        <f>IF('Výsledková listina 2015'!D63&lt;&gt;"",A63+1,"")</f>
        <v>60</v>
      </c>
      <c r="B64" s="185">
        <v>10</v>
      </c>
      <c r="C64" s="186" t="str">
        <f>'[2]Startovní listina'!G70</f>
        <v>C</v>
      </c>
      <c r="D64" s="186">
        <f>'[2]Startovní listina'!B70</f>
        <v>76</v>
      </c>
      <c r="E64" s="187" t="str">
        <f>'[2]Startovní listina'!C70</f>
        <v>Novotný</v>
      </c>
      <c r="F64" s="187" t="str">
        <f>'[2]Startovní listina'!D70</f>
        <v>Petr</v>
      </c>
      <c r="G64" s="187">
        <f>'[2]Startovní listina'!E70</f>
        <v>1965</v>
      </c>
      <c r="H64" s="187" t="str">
        <f>'[2]Startovní listina'!F70</f>
        <v>Kuřim</v>
      </c>
      <c r="I64" s="188">
        <v>0.12332175925925926</v>
      </c>
    </row>
    <row r="65" spans="1:9" ht="20.100000000000001" customHeight="1">
      <c r="A65" s="184">
        <f>IF('Výsledková listina 2015'!D64&lt;&gt;"",A64+1,"")</f>
        <v>61</v>
      </c>
      <c r="B65" s="185">
        <v>20</v>
      </c>
      <c r="C65" s="186" t="str">
        <f>'[2]Startovní listina'!G65</f>
        <v>B</v>
      </c>
      <c r="D65" s="186">
        <f>'[2]Startovní listina'!B65</f>
        <v>70</v>
      </c>
      <c r="E65" s="187" t="str">
        <f>'[2]Startovní listina'!C65</f>
        <v>Strakoš</v>
      </c>
      <c r="F65" s="187" t="str">
        <f>'[2]Startovní listina'!D65</f>
        <v>Vilém</v>
      </c>
      <c r="G65" s="187">
        <f>'[2]Startovní listina'!E65</f>
        <v>1969</v>
      </c>
      <c r="H65" s="187" t="str">
        <f>'[2]Startovní listina'!F65</f>
        <v>SK Fuga Kuřim</v>
      </c>
      <c r="I65" s="188">
        <v>0.12424768518518518</v>
      </c>
    </row>
    <row r="66" spans="1:9" ht="20.100000000000001" customHeight="1">
      <c r="A66" s="184">
        <f>IF('Výsledková listina 2015'!D65&lt;&gt;"",A65+1,"")</f>
        <v>62</v>
      </c>
      <c r="B66" s="185">
        <v>23</v>
      </c>
      <c r="C66" s="186" t="str">
        <f>'[2]Startovní listina'!G32</f>
        <v>A</v>
      </c>
      <c r="D66" s="186">
        <f>'[2]Startovní listina'!B32</f>
        <v>31</v>
      </c>
      <c r="E66" s="187" t="str">
        <f>'[2]Startovní listina'!C32</f>
        <v>Kryštof</v>
      </c>
      <c r="F66" s="187" t="str">
        <f>'[2]Startovní listina'!D32</f>
        <v>Ondřej</v>
      </c>
      <c r="G66" s="187">
        <f>'[2]Startovní listina'!E32</f>
        <v>1976</v>
      </c>
      <c r="H66" s="187" t="str">
        <f>'[2]Startovní listina'!F32</f>
        <v>Jiskra Vír</v>
      </c>
      <c r="I66" s="188">
        <v>0.12465277777777778</v>
      </c>
    </row>
    <row r="67" spans="1:9" ht="20.100000000000001" customHeight="1">
      <c r="A67" s="184">
        <f>IF('Výsledková listina 2015'!D66&lt;&gt;"",A66+1,"")</f>
        <v>63</v>
      </c>
      <c r="B67" s="185">
        <v>11</v>
      </c>
      <c r="C67" s="186" t="str">
        <f>'[2]Startovní listina'!G10</f>
        <v>C</v>
      </c>
      <c r="D67" s="186">
        <f>'[2]Startovní listina'!B10</f>
        <v>6</v>
      </c>
      <c r="E67" s="187" t="str">
        <f>'[2]Startovní listina'!C10</f>
        <v>Zourek</v>
      </c>
      <c r="F67" s="187" t="str">
        <f>'[2]Startovní listina'!D10</f>
        <v>Karel</v>
      </c>
      <c r="G67" s="187">
        <f>'[2]Startovní listina'!E10</f>
        <v>1959</v>
      </c>
      <c r="H67" s="187" t="str">
        <f>'[2]Startovní listina'!F10</f>
        <v>Brno</v>
      </c>
      <c r="I67" s="188">
        <v>0.12524305555555557</v>
      </c>
    </row>
    <row r="68" spans="1:9" ht="20.100000000000001" customHeight="1">
      <c r="A68" s="184">
        <f>IF('Výsledková listina 2015'!D67&lt;&gt;"",A67+1,"")</f>
        <v>64</v>
      </c>
      <c r="B68" s="185">
        <v>12</v>
      </c>
      <c r="C68" s="186" t="str">
        <f>'[2]Startovní listina'!G34</f>
        <v>C</v>
      </c>
      <c r="D68" s="186">
        <f>'[2]Startovní listina'!B34</f>
        <v>34</v>
      </c>
      <c r="E68" s="187" t="str">
        <f>'[2]Startovní listina'!C34</f>
        <v>Navrátil</v>
      </c>
      <c r="F68" s="187" t="str">
        <f>'[2]Startovní listina'!D34</f>
        <v>Petr</v>
      </c>
      <c r="G68" s="187">
        <f>'[2]Startovní listina'!E34</f>
        <v>1963</v>
      </c>
      <c r="H68" s="187" t="str">
        <f>'[2]Startovní listina'!F34</f>
        <v>Rožná</v>
      </c>
      <c r="I68" s="188">
        <v>0.12568287037037038</v>
      </c>
    </row>
    <row r="69" spans="1:9" ht="20.100000000000001" customHeight="1">
      <c r="A69" s="184">
        <f>IF('Výsledková listina 2015'!D68&lt;&gt;"",A68+1,"")</f>
        <v>65</v>
      </c>
      <c r="B69" s="185">
        <v>2</v>
      </c>
      <c r="C69" s="186" t="str">
        <f>'[2]Startovní listina'!G19</f>
        <v>H</v>
      </c>
      <c r="D69" s="186">
        <f>'[2]Startovní listina'!B19</f>
        <v>16</v>
      </c>
      <c r="E69" s="187" t="str">
        <f>'[2]Startovní listina'!C19</f>
        <v>Kameníčková</v>
      </c>
      <c r="F69" s="187" t="str">
        <f>'[2]Startovní listina'!D19</f>
        <v>Veronika</v>
      </c>
      <c r="G69" s="187">
        <f>'[2]Startovní listina'!E19</f>
        <v>1966</v>
      </c>
      <c r="H69" s="187" t="str">
        <f>'[2]Startovní listina'!F19</f>
        <v>Vinařice</v>
      </c>
      <c r="I69" s="188">
        <v>0.12574074074074074</v>
      </c>
    </row>
    <row r="70" spans="1:9" ht="20.100000000000001" customHeight="1">
      <c r="A70" s="184">
        <f>IF('Výsledková listina 2015'!D69&lt;&gt;"",A69+1,"")</f>
        <v>66</v>
      </c>
      <c r="B70" s="185">
        <v>4</v>
      </c>
      <c r="C70" s="186" t="str">
        <f>'[2]Startovní listina'!G73</f>
        <v>D</v>
      </c>
      <c r="D70" s="186">
        <f>'[2]Startovní listina'!B73</f>
        <v>80</v>
      </c>
      <c r="E70" s="187" t="str">
        <f>'[2]Startovní listina'!C73</f>
        <v>Nekuža</v>
      </c>
      <c r="F70" s="187" t="str">
        <f>'[2]Startovní listina'!D73</f>
        <v>Jiří</v>
      </c>
      <c r="G70" s="187">
        <f>'[2]Startovní listina'!E73</f>
        <v>1951</v>
      </c>
      <c r="H70" s="187" t="str">
        <f>'[2]Startovní listina'!F73</f>
        <v>RUNNERS Zbýšov</v>
      </c>
      <c r="I70" s="188">
        <v>0.12606481481481482</v>
      </c>
    </row>
    <row r="71" spans="1:9" ht="20.100000000000001" customHeight="1">
      <c r="A71" s="184">
        <f>IF('Výsledková listina 2015'!D70&lt;&gt;"",A70+1,"")</f>
        <v>67</v>
      </c>
      <c r="B71" s="185">
        <v>21</v>
      </c>
      <c r="C71" s="186" t="str">
        <f>'[2]Startovní listina'!G75</f>
        <v>B</v>
      </c>
      <c r="D71" s="186">
        <f>'[2]Startovní listina'!B75</f>
        <v>83</v>
      </c>
      <c r="E71" s="187" t="str">
        <f>'[2]Startovní listina'!C75</f>
        <v>Holoubek</v>
      </c>
      <c r="F71" s="187" t="str">
        <f>'[2]Startovní listina'!D75</f>
        <v>Jindřich</v>
      </c>
      <c r="G71" s="187">
        <f>'[2]Startovní listina'!E75</f>
        <v>1968</v>
      </c>
      <c r="H71" s="187" t="str">
        <f>'[2]Startovní listina'!F75</f>
        <v>Brno</v>
      </c>
      <c r="I71" s="188">
        <v>0.12612268518518518</v>
      </c>
    </row>
    <row r="72" spans="1:9" ht="20.100000000000001" customHeight="1">
      <c r="A72" s="184">
        <f>IF('Výsledková listina 2015'!D71&lt;&gt;"",A71+1,"")</f>
        <v>68</v>
      </c>
      <c r="B72" s="185">
        <v>13</v>
      </c>
      <c r="C72" s="186" t="str">
        <f>'[2]Startovní listina'!G5</f>
        <v>C</v>
      </c>
      <c r="D72" s="192">
        <f>'[2]Startovní listina'!B5</f>
        <v>1</v>
      </c>
      <c r="E72" s="187" t="str">
        <f>'[2]Startovní listina'!C5</f>
        <v>Bečička</v>
      </c>
      <c r="F72" s="187" t="str">
        <f>'[2]Startovní listina'!D5</f>
        <v>Petr</v>
      </c>
      <c r="G72" s="187">
        <f>'[2]Startovní listina'!E5</f>
        <v>1960</v>
      </c>
      <c r="H72" s="187" t="str">
        <f>'[2]Startovní listina'!F5</f>
        <v>HAL 3000 Brno</v>
      </c>
      <c r="I72" s="188">
        <v>0.12658564814814816</v>
      </c>
    </row>
    <row r="73" spans="1:9" ht="20.100000000000001" customHeight="1">
      <c r="A73" s="184">
        <f>IF('Výsledková listina 2015'!D72&lt;&gt;"",A72+1,"")</f>
        <v>69</v>
      </c>
      <c r="B73" s="185">
        <v>4</v>
      </c>
      <c r="C73" s="186" t="str">
        <f>'[2]Startovní listina'!G25</f>
        <v>F</v>
      </c>
      <c r="D73" s="186">
        <f>'[2]Startovní listina'!B25</f>
        <v>23</v>
      </c>
      <c r="E73" s="187" t="str">
        <f>'[2]Startovní listina'!C25</f>
        <v>Vašalovská</v>
      </c>
      <c r="F73" s="187" t="str">
        <f>'[2]Startovní listina'!D25</f>
        <v>Petra</v>
      </c>
      <c r="G73" s="187">
        <f>'[2]Startovní listina'!E25</f>
        <v>1986</v>
      </c>
      <c r="H73" s="187" t="str">
        <f>'[2]Startovní listina'!F25</f>
        <v>Atletic Třebíč</v>
      </c>
      <c r="I73" s="188">
        <v>0.12789351851851852</v>
      </c>
    </row>
    <row r="74" spans="1:9" ht="20.100000000000001" customHeight="1">
      <c r="A74" s="184">
        <f>IF('Výsledková listina 2015'!D73&lt;&gt;"",A73+1,"")</f>
        <v>70</v>
      </c>
      <c r="B74" s="185">
        <v>24</v>
      </c>
      <c r="C74" s="186" t="str">
        <f>'[2]Startovní listina'!G92</f>
        <v>A</v>
      </c>
      <c r="D74" s="186">
        <f>'[2]Startovní listina'!B92</f>
        <v>101</v>
      </c>
      <c r="E74" s="187" t="str">
        <f>'[2]Startovní listina'!C92</f>
        <v>Milka</v>
      </c>
      <c r="F74" s="187" t="str">
        <f>'[2]Startovní listina'!D92</f>
        <v>Zdeněk</v>
      </c>
      <c r="G74" s="187">
        <f>'[2]Startovní listina'!E92</f>
        <v>1984</v>
      </c>
      <c r="H74" s="187" t="str">
        <f>'[2]Startovní listina'!F92</f>
        <v>Brno</v>
      </c>
      <c r="I74" s="188">
        <v>0.12809027777777779</v>
      </c>
    </row>
    <row r="75" spans="1:9" ht="20.100000000000001" customHeight="1">
      <c r="A75" s="184">
        <f>IF('Výsledková listina 2015'!D74&lt;&gt;"",A74+1,"")</f>
        <v>71</v>
      </c>
      <c r="B75" s="185">
        <v>14</v>
      </c>
      <c r="C75" s="186" t="str">
        <f>'[2]Startovní listina'!G17</f>
        <v>C</v>
      </c>
      <c r="D75" s="186">
        <f>'[2]Startovní listina'!B17</f>
        <v>13</v>
      </c>
      <c r="E75" s="187" t="str">
        <f>'[2]Startovní listina'!C17</f>
        <v>Kresta</v>
      </c>
      <c r="F75" s="187" t="str">
        <f>'[2]Startovní listina'!D17</f>
        <v>Roman</v>
      </c>
      <c r="G75" s="187">
        <f>'[2]Startovní listina'!E17</f>
        <v>1965</v>
      </c>
      <c r="H75" s="187" t="str">
        <f>'[2]Startovní listina'!F17</f>
        <v>Brno</v>
      </c>
      <c r="I75" s="188">
        <v>0.12942129629629631</v>
      </c>
    </row>
    <row r="76" spans="1:9" ht="20.100000000000001" customHeight="1">
      <c r="A76" s="184">
        <f>IF('Výsledková listina 2015'!D75&lt;&gt;"",A75+1,"")</f>
        <v>72</v>
      </c>
      <c r="B76" s="185">
        <v>3</v>
      </c>
      <c r="C76" s="186" t="str">
        <f>'[2]Startovní listina'!G26</f>
        <v>H</v>
      </c>
      <c r="D76" s="186">
        <f>'[2]Startovní listina'!B26</f>
        <v>24</v>
      </c>
      <c r="E76" s="187" t="str">
        <f>'[2]Startovní listina'!C26</f>
        <v>Mahelová</v>
      </c>
      <c r="F76" s="187" t="str">
        <f>'[2]Startovní listina'!D26</f>
        <v>Jitka</v>
      </c>
      <c r="G76" s="187">
        <f>'[2]Startovní listina'!E26</f>
        <v>1962</v>
      </c>
      <c r="H76" s="187" t="str">
        <f>'[2]Startovní listina'!F26</f>
        <v>Atletic Třebíč</v>
      </c>
      <c r="I76" s="188">
        <v>0.12960648148148149</v>
      </c>
    </row>
    <row r="77" spans="1:9" ht="20.100000000000001" customHeight="1">
      <c r="A77" s="184">
        <f>IF('Výsledková listina 2015'!D76&lt;&gt;"",A76+1,"")</f>
        <v>73</v>
      </c>
      <c r="B77" s="185">
        <v>5</v>
      </c>
      <c r="C77" s="186" t="str">
        <f>'[2]Startovní listina'!G7</f>
        <v>F</v>
      </c>
      <c r="D77" s="186">
        <f>'[2]Startovní listina'!B7</f>
        <v>3</v>
      </c>
      <c r="E77" s="187" t="str">
        <f>'[2]Startovní listina'!C7</f>
        <v>Dostálová</v>
      </c>
      <c r="F77" s="187" t="str">
        <f>'[2]Startovní listina'!D7</f>
        <v>Vendula</v>
      </c>
      <c r="G77" s="187">
        <f>'[2]Startovní listina'!E7</f>
        <v>1981</v>
      </c>
      <c r="H77" s="187" t="str">
        <f>'[2]Startovní listina'!F7</f>
        <v>HAL 3000 Brno</v>
      </c>
      <c r="I77" s="188">
        <v>0.13043981481481481</v>
      </c>
    </row>
    <row r="78" spans="1:9" ht="20.100000000000001" customHeight="1">
      <c r="A78" s="184">
        <f>IF('Výsledková listina 2015'!D77&lt;&gt;"",A77+1,"")</f>
        <v>74</v>
      </c>
      <c r="B78" s="185">
        <v>25</v>
      </c>
      <c r="C78" s="186" t="str">
        <f>'[2]Startovní listina'!G44</f>
        <v>A</v>
      </c>
      <c r="D78" s="186">
        <f>'[2]Startovní listina'!B44</f>
        <v>45</v>
      </c>
      <c r="E78" s="187" t="str">
        <f>'[2]Startovní listina'!C44</f>
        <v>Hakl</v>
      </c>
      <c r="F78" s="187" t="str">
        <f>'[2]Startovní listina'!D44</f>
        <v>Martin</v>
      </c>
      <c r="G78" s="187">
        <f>'[2]Startovní listina'!E44</f>
        <v>1987</v>
      </c>
      <c r="H78" s="187" t="str">
        <f>'[2]Startovní listina'!F44</f>
        <v>Running with Those that Carit</v>
      </c>
      <c r="I78" s="188">
        <v>0.13237268518518519</v>
      </c>
    </row>
    <row r="79" spans="1:9" ht="20.100000000000001" customHeight="1">
      <c r="A79" s="184">
        <f>IF('Výsledková listina 2015'!D78&lt;&gt;"",A78+1,"")</f>
        <v>75</v>
      </c>
      <c r="B79" s="185">
        <v>26</v>
      </c>
      <c r="C79" s="186" t="str">
        <f>'[2]Startovní listina'!G96</f>
        <v>A</v>
      </c>
      <c r="D79" s="186">
        <f>'[2]Startovní listina'!B96</f>
        <v>105</v>
      </c>
      <c r="E79" s="187" t="str">
        <f>'[2]Startovní listina'!C96</f>
        <v>Procházka</v>
      </c>
      <c r="F79" s="187" t="str">
        <f>'[2]Startovní listina'!D96</f>
        <v>Pavel</v>
      </c>
      <c r="G79" s="187">
        <f>'[2]Startovní listina'!E96</f>
        <v>1988</v>
      </c>
      <c r="H79" s="187" t="str">
        <f>'[2]Startovní listina'!F96</f>
        <v>Bystřice nad Pernštejnem</v>
      </c>
      <c r="I79" s="188">
        <v>0.13363425925925926</v>
      </c>
    </row>
    <row r="80" spans="1:9" ht="20.100000000000001" customHeight="1">
      <c r="A80" s="184">
        <f>IF('Výsledková listina 2015'!D79&lt;&gt;"",A79+1,"")</f>
        <v>76</v>
      </c>
      <c r="B80" s="185">
        <v>22</v>
      </c>
      <c r="C80" s="186" t="str">
        <f>'[2]Startovní listina'!G94</f>
        <v>B</v>
      </c>
      <c r="D80" s="186">
        <f>'[2]Startovní listina'!B94</f>
        <v>103</v>
      </c>
      <c r="E80" s="187" t="str">
        <f>'[2]Startovní listina'!C94</f>
        <v>Junga</v>
      </c>
      <c r="F80" s="187" t="str">
        <f>'[2]Startovní listina'!D94</f>
        <v>Stanislav</v>
      </c>
      <c r="G80" s="187">
        <f>'[2]Startovní listina'!E94</f>
        <v>1971</v>
      </c>
      <c r="H80" s="187" t="str">
        <f>'[2]Startovní listina'!F94</f>
        <v>Újezd u Brna</v>
      </c>
      <c r="I80" s="188">
        <v>0.13460648148148149</v>
      </c>
    </row>
    <row r="81" spans="1:9" ht="20.100000000000001" customHeight="1">
      <c r="A81" s="184">
        <f>IF('Výsledková listina 2015'!D80&lt;&gt;"",A80+1,"")</f>
        <v>77</v>
      </c>
      <c r="B81" s="185">
        <v>5</v>
      </c>
      <c r="C81" s="186" t="str">
        <f>'[2]Startovní listina'!G52</f>
        <v>D</v>
      </c>
      <c r="D81" s="186">
        <f>'[2]Startovní listina'!B52</f>
        <v>54</v>
      </c>
      <c r="E81" s="187" t="str">
        <f>'[2]Startovní listina'!C52</f>
        <v>Mareš</v>
      </c>
      <c r="F81" s="187" t="str">
        <f>'[2]Startovní listina'!D52</f>
        <v>Bohumil</v>
      </c>
      <c r="G81" s="187">
        <f>'[2]Startovní listina'!E52</f>
        <v>1951</v>
      </c>
      <c r="H81" s="187" t="str">
        <f>'[2]Startovní listina'!F52</f>
        <v>LEAR Brno</v>
      </c>
      <c r="I81" s="188">
        <v>0.13527777777777777</v>
      </c>
    </row>
    <row r="82" spans="1:9" ht="20.100000000000001" customHeight="1">
      <c r="A82" s="184">
        <f>IF('Výsledková listina 2015'!D81&lt;&gt;"",A81+1,"")</f>
        <v>78</v>
      </c>
      <c r="B82" s="185">
        <v>4</v>
      </c>
      <c r="C82" s="186" t="str">
        <f>'[2]Startovní listina'!G97</f>
        <v>H</v>
      </c>
      <c r="D82" s="186">
        <f>'[2]Startovní listina'!B97</f>
        <v>106</v>
      </c>
      <c r="E82" s="187" t="str">
        <f>'[2]Startovní listina'!C97</f>
        <v>Podmelová</v>
      </c>
      <c r="F82" s="187" t="str">
        <f>'[2]Startovní listina'!D97</f>
        <v>Vilma</v>
      </c>
      <c r="G82" s="187">
        <f>'[2]Startovní listina'!E97</f>
        <v>1962</v>
      </c>
      <c r="H82" s="187" t="str">
        <f>'[2]Startovní listina'!F97</f>
        <v>Moravská Slávia Brno</v>
      </c>
      <c r="I82" s="188">
        <v>0.13534722222222223</v>
      </c>
    </row>
    <row r="83" spans="1:9" ht="20.100000000000001" customHeight="1">
      <c r="A83" s="184">
        <f>IF('Výsledková listina 2015'!D82&lt;&gt;"",A82+1,"")</f>
        <v>79</v>
      </c>
      <c r="B83" s="185">
        <v>6</v>
      </c>
      <c r="C83" s="186" t="str">
        <f>'[2]Startovní listina'!G64</f>
        <v>F</v>
      </c>
      <c r="D83" s="186">
        <f>'[2]Startovní listina'!B64</f>
        <v>69</v>
      </c>
      <c r="E83" s="187" t="str">
        <f>'[2]Startovní listina'!C64</f>
        <v>Rokosová</v>
      </c>
      <c r="F83" s="187" t="str">
        <f>'[2]Startovní listina'!D64</f>
        <v>Ivana</v>
      </c>
      <c r="G83" s="187">
        <f>'[2]Startovní listina'!E64</f>
        <v>1982</v>
      </c>
      <c r="H83" s="187" t="str">
        <f>'[2]Startovní listina'!F64</f>
        <v>Polička</v>
      </c>
      <c r="I83" s="188">
        <v>0.13804398148148148</v>
      </c>
    </row>
    <row r="84" spans="1:9" ht="20.100000000000001" customHeight="1">
      <c r="A84" s="184">
        <f>IF('Výsledková listina 2015'!D83&lt;&gt;"",A83+1,"")</f>
        <v>80</v>
      </c>
      <c r="B84" s="185">
        <v>15</v>
      </c>
      <c r="C84" s="186" t="str">
        <f>'[2]Startovní listina'!G76</f>
        <v>C</v>
      </c>
      <c r="D84" s="186">
        <f>'[2]Startovní listina'!B76</f>
        <v>84</v>
      </c>
      <c r="E84" s="187" t="str">
        <f>'[2]Startovní listina'!C76</f>
        <v>Šilhan</v>
      </c>
      <c r="F84" s="187" t="str">
        <f>'[2]Startovní listina'!D76</f>
        <v>Vladimír</v>
      </c>
      <c r="G84" s="187">
        <f>'[2]Startovní listina'!E76</f>
        <v>1957</v>
      </c>
      <c r="H84" s="187" t="str">
        <f>'[2]Startovní listina'!F76</f>
        <v>Original Ježek Babice nad Svitavou</v>
      </c>
      <c r="I84" s="188">
        <v>0.13814814814814816</v>
      </c>
    </row>
    <row r="85" spans="1:9" ht="20.100000000000001" customHeight="1">
      <c r="A85" s="184">
        <f>IF('Výsledková listina 2015'!D84&lt;&gt;"",A84+1,"")</f>
        <v>81</v>
      </c>
      <c r="B85" s="185">
        <v>23</v>
      </c>
      <c r="C85" s="186" t="str">
        <f>'[2]Startovní listina'!G45</f>
        <v>B</v>
      </c>
      <c r="D85" s="186">
        <f>'[2]Startovní listina'!B45</f>
        <v>46</v>
      </c>
      <c r="E85" s="187" t="str">
        <f>'[2]Startovní listina'!C45</f>
        <v>Münster</v>
      </c>
      <c r="F85" s="187" t="str">
        <f>'[2]Startovní listina'!D45</f>
        <v>Libor</v>
      </c>
      <c r="G85" s="187">
        <f>'[2]Startovní listina'!E45</f>
        <v>1966</v>
      </c>
      <c r="H85" s="187" t="str">
        <f>'[2]Startovní listina'!F45</f>
        <v>Blansko</v>
      </c>
      <c r="I85" s="188">
        <v>0.13971064814814815</v>
      </c>
    </row>
    <row r="86" spans="1:9" ht="20.100000000000001" customHeight="1">
      <c r="A86" s="184">
        <f>IF('Výsledková listina 2015'!D85&lt;&gt;"",A85+1,"")</f>
        <v>82</v>
      </c>
      <c r="B86" s="185">
        <v>3</v>
      </c>
      <c r="C86" s="186" t="str">
        <f>'[2]Startovní listina'!G81</f>
        <v>G</v>
      </c>
      <c r="D86" s="186">
        <f>'[2]Startovní listina'!B81</f>
        <v>90</v>
      </c>
      <c r="E86" s="187" t="str">
        <f>'[2]Startovní listina'!C81</f>
        <v>Ježová</v>
      </c>
      <c r="F86" s="187" t="str">
        <f>'[2]Startovní listina'!D81</f>
        <v>Martina</v>
      </c>
      <c r="G86" s="187">
        <f>'[2]Startovní listina'!E81</f>
        <v>1975</v>
      </c>
      <c r="H86" s="187" t="str">
        <f>'[2]Startovní listina'!F81</f>
        <v>Brno</v>
      </c>
      <c r="I86" s="188">
        <v>0.14234953703703704</v>
      </c>
    </row>
    <row r="87" spans="1:9" ht="20.100000000000001" customHeight="1">
      <c r="A87" s="184">
        <f>IF('Výsledková listina 2015'!D86&lt;&gt;"",A86+1,"")</f>
        <v>83</v>
      </c>
      <c r="B87" s="185">
        <v>24</v>
      </c>
      <c r="C87" s="186" t="str">
        <f>'[2]Startovní listina'!G85</f>
        <v>B</v>
      </c>
      <c r="D87" s="186">
        <f>'[2]Startovní listina'!B85</f>
        <v>94</v>
      </c>
      <c r="E87" s="187" t="str">
        <f>'[2]Startovní listina'!C85</f>
        <v>Benc</v>
      </c>
      <c r="F87" s="187" t="str">
        <f>'[2]Startovní listina'!D85</f>
        <v>Karel</v>
      </c>
      <c r="G87" s="187">
        <f>'[2]Startovní listina'!E85</f>
        <v>1975</v>
      </c>
      <c r="H87" s="187" t="str">
        <f>'[2]Startovní listina'!F85</f>
        <v>Pivonice</v>
      </c>
      <c r="I87" s="188">
        <v>0.14457175925925927</v>
      </c>
    </row>
    <row r="88" spans="1:9" ht="20.100000000000001" customHeight="1">
      <c r="A88" s="184">
        <f>IF('Výsledková listina 2015'!D87&lt;&gt;"",A87+1,"")</f>
        <v>84</v>
      </c>
      <c r="B88" s="185">
        <v>7</v>
      </c>
      <c r="C88" s="186" t="str">
        <f>'[2]Startovní listina'!G8</f>
        <v>F</v>
      </c>
      <c r="D88" s="186">
        <f>'[2]Startovní listina'!B8</f>
        <v>4</v>
      </c>
      <c r="E88" s="187" t="str">
        <f>'[2]Startovní listina'!C8</f>
        <v>Navrátilová</v>
      </c>
      <c r="F88" s="187" t="str">
        <f>'[2]Startovní listina'!D8</f>
        <v>Vlasta</v>
      </c>
      <c r="G88" s="187">
        <f>'[2]Startovní listina'!E8</f>
        <v>1983</v>
      </c>
      <c r="H88" s="187" t="str">
        <f>'[2]Startovní listina'!F8</f>
        <v>Vír</v>
      </c>
      <c r="I88" s="188">
        <v>0.14592592592592593</v>
      </c>
    </row>
    <row r="89" spans="1:9" ht="20.100000000000001" customHeight="1">
      <c r="A89" s="184">
        <f>IF('Výsledková listina 2015'!D88&lt;&gt;"",A88+1,"")</f>
        <v>85</v>
      </c>
      <c r="B89" s="185">
        <v>25</v>
      </c>
      <c r="C89" s="186" t="str">
        <f>'[2]Startovní listina'!G93</f>
        <v>B</v>
      </c>
      <c r="D89" s="186">
        <f>'[2]Startovní listina'!B93</f>
        <v>102</v>
      </c>
      <c r="E89" s="187" t="str">
        <f>'[2]Startovní listina'!C93</f>
        <v>Konečný</v>
      </c>
      <c r="F89" s="187" t="str">
        <f>'[2]Startovní listina'!D93</f>
        <v>Jaroslav</v>
      </c>
      <c r="G89" s="187">
        <f>'[2]Startovní listina'!E93</f>
        <v>1969</v>
      </c>
      <c r="H89" s="187" t="str">
        <f>'[2]Startovní listina'!F93</f>
        <v>Popůvky</v>
      </c>
      <c r="I89" s="188">
        <v>0.14704861111111112</v>
      </c>
    </row>
    <row r="90" spans="1:9" ht="20.100000000000001" customHeight="1">
      <c r="A90" s="184">
        <f>IF('Výsledková listina 2015'!D89&lt;&gt;"",A89+1,"")</f>
        <v>86</v>
      </c>
      <c r="B90" s="185">
        <v>5</v>
      </c>
      <c r="C90" s="186" t="str">
        <f>'[2]Startovní listina'!G16</f>
        <v>H</v>
      </c>
      <c r="D90" s="186">
        <f>'[2]Startovní listina'!B16</f>
        <v>12</v>
      </c>
      <c r="E90" s="187" t="str">
        <f>'[2]Startovní listina'!C16</f>
        <v>Tesařová</v>
      </c>
      <c r="F90" s="187" t="str">
        <f>'[2]Startovní listina'!D16</f>
        <v>Marie</v>
      </c>
      <c r="G90" s="187">
        <f>'[2]Startovní listina'!E16</f>
        <v>1954</v>
      </c>
      <c r="H90" s="187" t="str">
        <f>'[2]Startovní listina'!F16</f>
        <v>Křižanov</v>
      </c>
      <c r="I90" s="188">
        <v>0.14731481481481482</v>
      </c>
    </row>
    <row r="91" spans="1:9" ht="20.100000000000001" customHeight="1">
      <c r="A91" s="184">
        <f>IF('Výsledková listina 2015'!D90&lt;&gt;"",A90+1,"")</f>
        <v>87</v>
      </c>
      <c r="B91" s="185">
        <v>8</v>
      </c>
      <c r="C91" s="186" t="str">
        <f>'[2]Startovní listina'!G21</f>
        <v>F</v>
      </c>
      <c r="D91" s="186">
        <f>'[2]Startovní listina'!B21</f>
        <v>18</v>
      </c>
      <c r="E91" s="187" t="str">
        <f>'[2]Startovní listina'!C21</f>
        <v>Peštuková</v>
      </c>
      <c r="F91" s="187" t="str">
        <f>'[2]Startovní listina'!D21</f>
        <v>Ivana</v>
      </c>
      <c r="G91" s="187">
        <f>'[2]Startovní listina'!E21</f>
        <v>1990</v>
      </c>
      <c r="H91" s="187" t="str">
        <f>'[2]Startovní listina'!F21</f>
        <v>Vinařice</v>
      </c>
      <c r="I91" s="188">
        <v>0.14748842592592593</v>
      </c>
    </row>
    <row r="92" spans="1:9" ht="20.100000000000001" customHeight="1">
      <c r="A92" s="184">
        <f>IF('Výsledková listina 2015'!D91&lt;&gt;"",A91+1,"")</f>
        <v>88</v>
      </c>
      <c r="B92" s="185">
        <v>26</v>
      </c>
      <c r="C92" s="186" t="str">
        <f>'[2]Startovní listina'!G77</f>
        <v>B</v>
      </c>
      <c r="D92" s="186">
        <f>'[2]Startovní listina'!B77</f>
        <v>85</v>
      </c>
      <c r="E92" s="187" t="str">
        <f>'[2]Startovní listina'!C77</f>
        <v>Jaskulka</v>
      </c>
      <c r="F92" s="187" t="str">
        <f>'[2]Startovní listina'!D77</f>
        <v>Martin</v>
      </c>
      <c r="G92" s="187">
        <f>'[2]Startovní listina'!E77</f>
        <v>1968</v>
      </c>
      <c r="H92" s="187" t="str">
        <f>'[2]Startovní listina'!F77</f>
        <v>Kuřim</v>
      </c>
      <c r="I92" s="188">
        <v>0.15122685185185183</v>
      </c>
    </row>
    <row r="93" spans="1:9" ht="20.100000000000001" customHeight="1">
      <c r="A93" s="184">
        <f>IF('Výsledková listina 2015'!D92&lt;&gt;"",A92+1,"")</f>
        <v>89</v>
      </c>
      <c r="B93" s="185">
        <v>1</v>
      </c>
      <c r="C93" s="186" t="str">
        <f>'[2]Startovní listina'!G18</f>
        <v>E</v>
      </c>
      <c r="D93" s="186">
        <f>'[2]Startovní listina'!B18</f>
        <v>14</v>
      </c>
      <c r="E93" s="187" t="str">
        <f>'[2]Startovní listina'!C18</f>
        <v>Holý</v>
      </c>
      <c r="F93" s="187" t="str">
        <f>'[2]Startovní listina'!D18</f>
        <v>Josef</v>
      </c>
      <c r="G93" s="187">
        <f>'[2]Startovní listina'!E18</f>
        <v>1941</v>
      </c>
      <c r="H93" s="187" t="str">
        <f>'[2]Startovní listina'!F18</f>
        <v>Moravská Slávia Brno</v>
      </c>
      <c r="I93" s="188">
        <v>0.15468750000000001</v>
      </c>
    </row>
    <row r="94" spans="1:9" ht="20.100000000000001" customHeight="1">
      <c r="A94" s="184">
        <f>IF('Výsledková listina 2015'!D93&lt;&gt;"",A93+1,"")</f>
        <v>90</v>
      </c>
      <c r="B94" s="185">
        <v>6</v>
      </c>
      <c r="C94" s="186" t="str">
        <f>'[2]Startovní listina'!G33</f>
        <v>H</v>
      </c>
      <c r="D94" s="186">
        <f>'[2]Startovní listina'!B33</f>
        <v>33</v>
      </c>
      <c r="E94" s="187" t="str">
        <f>'[2]Startovní listina'!C33</f>
        <v>Šedová</v>
      </c>
      <c r="F94" s="187" t="str">
        <f>'[2]Startovní listina'!D33</f>
        <v>Věra</v>
      </c>
      <c r="G94" s="187">
        <f>'[2]Startovní listina'!E33</f>
        <v>1964</v>
      </c>
      <c r="H94" s="187" t="str">
        <f>'[2]Startovní listina'!F33</f>
        <v>Atletic Třebíč</v>
      </c>
      <c r="I94" s="188">
        <v>0.15612268518518518</v>
      </c>
    </row>
    <row r="95" spans="1:9" ht="20.100000000000001" customHeight="1">
      <c r="A95" s="184">
        <f>IF('Výsledková listina 2015'!D94&lt;&gt;"",A94+1,"")</f>
        <v>91</v>
      </c>
      <c r="B95" s="185">
        <v>16</v>
      </c>
      <c r="C95" s="186" t="str">
        <f>'[2]Startovní listina'!G36</f>
        <v>C</v>
      </c>
      <c r="D95" s="186">
        <f>'[2]Startovní listina'!B36</f>
        <v>36</v>
      </c>
      <c r="E95" s="187" t="str">
        <f>'[2]Startovní listina'!C36</f>
        <v>Krátký</v>
      </c>
      <c r="F95" s="187" t="str">
        <f>'[2]Startovní listina'!D36</f>
        <v>Josef</v>
      </c>
      <c r="G95" s="187">
        <f>'[2]Startovní listina'!E36</f>
        <v>1965</v>
      </c>
      <c r="H95" s="187" t="str">
        <f>'[2]Startovní listina'!F36</f>
        <v>Hvězda SKP Pardubice</v>
      </c>
      <c r="I95" s="188">
        <v>0.15943287037037038</v>
      </c>
    </row>
    <row r="96" spans="1:9" ht="20.100000000000001" customHeight="1">
      <c r="A96" s="184">
        <f>IF('Výsledková listina 2015'!D95&lt;&gt;"",A95+1,"")</f>
        <v>92</v>
      </c>
      <c r="B96" s="185">
        <v>6</v>
      </c>
      <c r="C96" s="186" t="str">
        <f>'[2]Startovní listina'!G72</f>
        <v>D</v>
      </c>
      <c r="D96" s="186">
        <f>'[2]Startovní listina'!B72</f>
        <v>79</v>
      </c>
      <c r="E96" s="187" t="str">
        <f>'[2]Startovní listina'!C72</f>
        <v>Vídeňský</v>
      </c>
      <c r="F96" s="187" t="str">
        <f>'[2]Startovní listina'!D72</f>
        <v>Jiří</v>
      </c>
      <c r="G96" s="187">
        <f>'[2]Startovní listina'!E72</f>
        <v>1947</v>
      </c>
      <c r="H96" s="187" t="str">
        <f>'[2]Startovní listina'!F72</f>
        <v>KD Moravské Budějovice</v>
      </c>
      <c r="I96" s="188">
        <v>0.16814814814814816</v>
      </c>
    </row>
    <row r="97" spans="1:9" ht="20.100000000000001" customHeight="1">
      <c r="A97" s="184">
        <f>IF('Výsledková listina 2015'!D96&lt;&gt;"",A96+1,"")</f>
        <v>93</v>
      </c>
      <c r="B97" s="185">
        <v>2</v>
      </c>
      <c r="C97" s="186" t="str">
        <f>'[2]Startovní listina'!G23</f>
        <v>E</v>
      </c>
      <c r="D97" s="186">
        <f>'[2]Startovní listina'!B23</f>
        <v>21</v>
      </c>
      <c r="E97" s="187" t="str">
        <f>'[2]Startovní listina'!C23</f>
        <v>Hrubý</v>
      </c>
      <c r="F97" s="187" t="str">
        <f>'[2]Startovní listina'!D23</f>
        <v>Milan</v>
      </c>
      <c r="G97" s="187">
        <f>'[2]Startovní listina'!E23</f>
        <v>1938</v>
      </c>
      <c r="H97" s="187" t="str">
        <f>'[2]Startovní listina'!F23</f>
        <v>Blansko</v>
      </c>
      <c r="I97" s="188">
        <v>0.17570601851851853</v>
      </c>
    </row>
    <row r="98" spans="1:9" ht="20.100000000000001" customHeight="1">
      <c r="A98" s="184">
        <f>IF('Výsledková listina 2015'!D97&lt;&gt;"",A97+1,"")</f>
        <v>94</v>
      </c>
      <c r="B98" s="185">
        <v>7</v>
      </c>
      <c r="C98" s="186" t="str">
        <f>'[2]Startovní listina'!G69</f>
        <v>D</v>
      </c>
      <c r="D98" s="186">
        <f>'[2]Startovní listina'!B69</f>
        <v>75</v>
      </c>
      <c r="E98" s="187" t="str">
        <f>'[2]Startovní listina'!C69</f>
        <v>Kaše</v>
      </c>
      <c r="F98" s="187" t="str">
        <f>'[2]Startovní listina'!D69</f>
        <v>Jaroslav</v>
      </c>
      <c r="G98" s="187">
        <f>'[2]Startovní listina'!E69</f>
        <v>1953</v>
      </c>
      <c r="H98" s="187" t="str">
        <f>'[2]Startovní listina'!F69</f>
        <v>Club běžeckých outsiderů</v>
      </c>
      <c r="I98" s="188" t="s">
        <v>42</v>
      </c>
    </row>
    <row r="99" spans="1:9" ht="20.100000000000001" customHeight="1">
      <c r="A99" s="184">
        <f>IF('Výsledková listina 2015'!D98&lt;&gt;"",A98+1,"")</f>
        <v>95</v>
      </c>
      <c r="B99" s="185"/>
      <c r="C99" s="186" t="str">
        <f>'[2]Startovní listina'!G99</f>
        <v/>
      </c>
      <c r="D99" s="186" t="str">
        <f>'[2]Startovní listina'!B99</f>
        <v/>
      </c>
      <c r="E99" s="187" t="str">
        <f>'[2]Startovní listina'!C99</f>
        <v/>
      </c>
      <c r="F99" s="187" t="str">
        <f>'[2]Startovní listina'!D99</f>
        <v/>
      </c>
      <c r="G99" s="187" t="str">
        <f>'[2]Startovní listina'!E99</f>
        <v/>
      </c>
      <c r="H99" s="187" t="str">
        <f>'[2]Startovní listina'!F99</f>
        <v/>
      </c>
      <c r="I99" s="188"/>
    </row>
    <row r="100" spans="1:9" ht="20.100000000000001" customHeight="1">
      <c r="A100" s="184" t="str">
        <f>IF('Výsledková listina 2015'!D99&lt;&gt;"",A99+1,"")</f>
        <v/>
      </c>
      <c r="B100" s="185"/>
      <c r="C100" s="186" t="str">
        <f>'[2]Startovní listina'!G100</f>
        <v/>
      </c>
      <c r="D100" s="186" t="str">
        <f>'[2]Startovní listina'!B100</f>
        <v/>
      </c>
      <c r="E100" s="187" t="str">
        <f>'[2]Startovní listina'!C100</f>
        <v/>
      </c>
      <c r="F100" s="187" t="str">
        <f>'[2]Startovní listina'!D100</f>
        <v/>
      </c>
      <c r="G100" s="187" t="str">
        <f>'[2]Startovní listina'!E100</f>
        <v/>
      </c>
      <c r="H100" s="187" t="str">
        <f>'[2]Startovní listina'!F100</f>
        <v/>
      </c>
      <c r="I100" s="188"/>
    </row>
    <row r="101" spans="1:9" ht="20.100000000000001" customHeight="1">
      <c r="A101" s="184" t="str">
        <f>IF('Výsledková listina 2015'!D100&lt;&gt;"",A100+1,"")</f>
        <v/>
      </c>
      <c r="B101" s="185"/>
      <c r="C101" s="186" t="str">
        <f>'[2]Startovní listina'!G101</f>
        <v/>
      </c>
      <c r="D101" s="186" t="str">
        <f>'[2]Startovní listina'!B101</f>
        <v/>
      </c>
      <c r="E101" s="187" t="str">
        <f>'[2]Startovní listina'!C101</f>
        <v/>
      </c>
      <c r="F101" s="187" t="str">
        <f>'[2]Startovní listina'!D101</f>
        <v/>
      </c>
      <c r="G101" s="187" t="str">
        <f>'[2]Startovní listina'!E101</f>
        <v/>
      </c>
      <c r="H101" s="187" t="str">
        <f>'[2]Startovní listina'!F101</f>
        <v/>
      </c>
      <c r="I101" s="188"/>
    </row>
    <row r="102" spans="1:9" ht="20.100000000000001" customHeight="1">
      <c r="A102" s="184" t="str">
        <f>IF('Výsledková listina 2015'!D101&lt;&gt;"",A101+1,"")</f>
        <v/>
      </c>
      <c r="B102" s="185"/>
      <c r="C102" s="186" t="str">
        <f>'[2]Startovní listina'!G102</f>
        <v/>
      </c>
      <c r="D102" s="186" t="str">
        <f>'[2]Startovní listina'!B102</f>
        <v/>
      </c>
      <c r="E102" s="187" t="str">
        <f>'[2]Startovní listina'!C102</f>
        <v/>
      </c>
      <c r="F102" s="187" t="str">
        <f>'[2]Startovní listina'!D102</f>
        <v/>
      </c>
      <c r="G102" s="187" t="str">
        <f>'[2]Startovní listina'!E102</f>
        <v/>
      </c>
      <c r="H102" s="187" t="str">
        <f>'[2]Startovní listina'!F102</f>
        <v/>
      </c>
      <c r="I102" s="188"/>
    </row>
    <row r="103" spans="1:9" ht="20.100000000000001" customHeight="1">
      <c r="A103" s="184" t="str">
        <f>IF('Výsledková listina 2015'!D102&lt;&gt;"",A102+1,"")</f>
        <v/>
      </c>
      <c r="B103" s="185"/>
      <c r="C103" s="186" t="str">
        <f>'[2]Startovní listina'!G103</f>
        <v/>
      </c>
      <c r="D103" s="186" t="str">
        <f>'[2]Startovní listina'!B103</f>
        <v/>
      </c>
      <c r="E103" s="187" t="str">
        <f>'[2]Startovní listina'!C103</f>
        <v/>
      </c>
      <c r="F103" s="187" t="str">
        <f>'[2]Startovní listina'!D103</f>
        <v/>
      </c>
      <c r="G103" s="187" t="str">
        <f>'[2]Startovní listina'!E103</f>
        <v/>
      </c>
      <c r="H103" s="187" t="str">
        <f>'[2]Startovní listina'!F103</f>
        <v/>
      </c>
      <c r="I103" s="188"/>
    </row>
    <row r="104" spans="1:9" ht="20.100000000000001" customHeight="1">
      <c r="A104" s="184"/>
      <c r="B104" s="185"/>
      <c r="C104" s="186"/>
      <c r="D104" s="186"/>
      <c r="E104" s="187"/>
      <c r="F104" s="187"/>
      <c r="G104" s="187"/>
      <c r="H104" s="187"/>
      <c r="I104" s="188"/>
    </row>
    <row r="105" spans="1:9" s="178" customFormat="1">
      <c r="G105" s="193"/>
      <c r="I105" s="193"/>
    </row>
    <row r="106" spans="1:9" s="178" customFormat="1">
      <c r="G106" s="193"/>
      <c r="I106" s="193"/>
    </row>
    <row r="107" spans="1:9" s="178" customFormat="1">
      <c r="G107" s="193"/>
      <c r="I107" s="193"/>
    </row>
    <row r="108" spans="1:9" s="178" customFormat="1">
      <c r="G108" s="193"/>
      <c r="I108" s="193"/>
    </row>
    <row r="109" spans="1:9" s="178" customFormat="1">
      <c r="G109" s="193"/>
      <c r="I109" s="193"/>
    </row>
    <row r="110" spans="1:9" s="178" customFormat="1">
      <c r="G110" s="193"/>
      <c r="I110" s="193"/>
    </row>
    <row r="111" spans="1:9" s="178" customFormat="1">
      <c r="G111" s="193"/>
      <c r="I111" s="193"/>
    </row>
    <row r="112" spans="1:9" s="178" customFormat="1">
      <c r="G112" s="193"/>
      <c r="I112" s="193"/>
    </row>
    <row r="113" spans="7:9" s="178" customFormat="1">
      <c r="G113" s="193"/>
      <c r="I113" s="193"/>
    </row>
    <row r="114" spans="7:9" s="178" customFormat="1">
      <c r="G114" s="193"/>
      <c r="I114" s="193"/>
    </row>
    <row r="115" spans="7:9" s="178" customFormat="1">
      <c r="G115" s="193"/>
      <c r="I115" s="193"/>
    </row>
    <row r="116" spans="7:9" s="178" customFormat="1">
      <c r="G116" s="193"/>
      <c r="I116" s="193"/>
    </row>
    <row r="117" spans="7:9" s="178" customFormat="1">
      <c r="G117" s="193"/>
      <c r="I117" s="193"/>
    </row>
    <row r="118" spans="7:9" s="178" customFormat="1">
      <c r="G118" s="193"/>
      <c r="I118" s="193"/>
    </row>
    <row r="119" spans="7:9" s="178" customFormat="1">
      <c r="G119" s="193"/>
      <c r="I119" s="193"/>
    </row>
    <row r="120" spans="7:9" s="178" customFormat="1">
      <c r="G120" s="193"/>
      <c r="I120" s="193"/>
    </row>
    <row r="121" spans="7:9" s="178" customFormat="1">
      <c r="G121" s="193"/>
      <c r="I121" s="193"/>
    </row>
    <row r="122" spans="7:9" s="178" customFormat="1">
      <c r="G122" s="193"/>
      <c r="I122" s="193"/>
    </row>
    <row r="123" spans="7:9" s="178" customFormat="1">
      <c r="G123" s="193"/>
      <c r="I123" s="193"/>
    </row>
    <row r="124" spans="7:9" s="178" customFormat="1">
      <c r="G124" s="193"/>
      <c r="I124" s="193"/>
    </row>
    <row r="125" spans="7:9" s="178" customFormat="1">
      <c r="G125" s="193"/>
      <c r="I125" s="193"/>
    </row>
    <row r="126" spans="7:9" s="178" customFormat="1">
      <c r="G126" s="193"/>
      <c r="I126" s="193"/>
    </row>
    <row r="127" spans="7:9" s="178" customFormat="1">
      <c r="G127" s="193"/>
      <c r="I127" s="193"/>
    </row>
    <row r="128" spans="7:9" s="178" customFormat="1">
      <c r="G128" s="193"/>
      <c r="I128" s="193"/>
    </row>
    <row r="129" spans="7:9" s="178" customFormat="1">
      <c r="G129" s="193"/>
      <c r="I129" s="193"/>
    </row>
    <row r="130" spans="7:9" s="178" customFormat="1">
      <c r="G130" s="193"/>
      <c r="I130" s="193"/>
    </row>
    <row r="131" spans="7:9" s="178" customFormat="1">
      <c r="G131" s="193"/>
      <c r="I131" s="193"/>
    </row>
    <row r="132" spans="7:9" s="178" customFormat="1">
      <c r="G132" s="193"/>
      <c r="I132" s="193"/>
    </row>
    <row r="133" spans="7:9" s="178" customFormat="1">
      <c r="G133" s="193"/>
      <c r="I133" s="193"/>
    </row>
    <row r="134" spans="7:9" s="178" customFormat="1">
      <c r="G134" s="193"/>
      <c r="I134" s="193"/>
    </row>
    <row r="135" spans="7:9" s="178" customFormat="1">
      <c r="G135" s="193"/>
      <c r="I135" s="193"/>
    </row>
    <row r="136" spans="7:9" s="178" customFormat="1">
      <c r="G136" s="193"/>
      <c r="I136" s="193"/>
    </row>
    <row r="137" spans="7:9" s="178" customFormat="1">
      <c r="G137" s="193"/>
      <c r="I137" s="193"/>
    </row>
    <row r="138" spans="7:9" s="178" customFormat="1">
      <c r="G138" s="193"/>
      <c r="I138" s="193"/>
    </row>
    <row r="139" spans="7:9" s="178" customFormat="1">
      <c r="G139" s="193"/>
      <c r="I139" s="193"/>
    </row>
    <row r="140" spans="7:9" s="178" customFormat="1">
      <c r="G140" s="193"/>
      <c r="I140" s="193"/>
    </row>
    <row r="141" spans="7:9" s="178" customFormat="1">
      <c r="G141" s="193"/>
      <c r="I141" s="193"/>
    </row>
    <row r="142" spans="7:9" s="178" customFormat="1">
      <c r="G142" s="193"/>
      <c r="I142" s="193"/>
    </row>
    <row r="143" spans="7:9" s="178" customFormat="1">
      <c r="G143" s="193"/>
      <c r="I143" s="193"/>
    </row>
    <row r="144" spans="7:9" s="178" customFormat="1">
      <c r="G144" s="193"/>
      <c r="I144" s="193"/>
    </row>
    <row r="145" spans="7:9" s="178" customFormat="1">
      <c r="G145" s="193"/>
      <c r="I145" s="193"/>
    </row>
    <row r="146" spans="7:9" s="178" customFormat="1">
      <c r="G146" s="193"/>
      <c r="I146" s="193"/>
    </row>
    <row r="147" spans="7:9" s="178" customFormat="1">
      <c r="G147" s="193"/>
      <c r="I147" s="193"/>
    </row>
    <row r="148" spans="7:9" s="178" customFormat="1">
      <c r="G148" s="193"/>
      <c r="I148" s="193"/>
    </row>
    <row r="149" spans="7:9" s="178" customFormat="1">
      <c r="G149" s="193"/>
      <c r="I149" s="193"/>
    </row>
    <row r="150" spans="7:9" s="178" customFormat="1">
      <c r="G150" s="193"/>
      <c r="I150" s="193"/>
    </row>
    <row r="151" spans="7:9" s="178" customFormat="1">
      <c r="G151" s="193"/>
      <c r="I151" s="193"/>
    </row>
    <row r="152" spans="7:9" s="178" customFormat="1">
      <c r="G152" s="193"/>
      <c r="I152" s="193"/>
    </row>
    <row r="153" spans="7:9" s="178" customFormat="1">
      <c r="G153" s="193"/>
      <c r="I153" s="193"/>
    </row>
    <row r="154" spans="7:9" s="178" customFormat="1">
      <c r="G154" s="193"/>
      <c r="I154" s="193"/>
    </row>
    <row r="155" spans="7:9" s="178" customFormat="1">
      <c r="G155" s="193"/>
      <c r="I155" s="193"/>
    </row>
    <row r="156" spans="7:9" s="178" customFormat="1">
      <c r="G156" s="193"/>
      <c r="I156" s="193"/>
    </row>
    <row r="157" spans="7:9" s="178" customFormat="1">
      <c r="G157" s="193"/>
      <c r="I157" s="193"/>
    </row>
    <row r="158" spans="7:9" s="178" customFormat="1">
      <c r="G158" s="193"/>
      <c r="I158" s="193"/>
    </row>
    <row r="159" spans="7:9" s="178" customFormat="1">
      <c r="G159" s="193"/>
      <c r="I159" s="193"/>
    </row>
    <row r="160" spans="7:9" s="178" customFormat="1">
      <c r="G160" s="193"/>
      <c r="I160" s="193"/>
    </row>
    <row r="161" spans="7:9" s="178" customFormat="1">
      <c r="G161" s="193"/>
      <c r="I161" s="193"/>
    </row>
    <row r="162" spans="7:9" s="178" customFormat="1">
      <c r="G162" s="193"/>
      <c r="I162" s="193"/>
    </row>
    <row r="163" spans="7:9" s="178" customFormat="1">
      <c r="G163" s="193"/>
      <c r="I163" s="193"/>
    </row>
    <row r="164" spans="7:9" s="178" customFormat="1">
      <c r="G164" s="193"/>
      <c r="I164" s="193"/>
    </row>
    <row r="165" spans="7:9" s="178" customFormat="1">
      <c r="G165" s="193"/>
      <c r="I165" s="193"/>
    </row>
    <row r="166" spans="7:9" s="178" customFormat="1">
      <c r="G166" s="193"/>
      <c r="I166" s="193"/>
    </row>
    <row r="167" spans="7:9" s="178" customFormat="1">
      <c r="G167" s="193"/>
      <c r="I167" s="193"/>
    </row>
    <row r="168" spans="7:9" s="178" customFormat="1">
      <c r="G168" s="193"/>
      <c r="I168" s="193"/>
    </row>
    <row r="169" spans="7:9" s="178" customFormat="1">
      <c r="G169" s="193"/>
      <c r="I169" s="193"/>
    </row>
    <row r="170" spans="7:9" s="178" customFormat="1">
      <c r="G170" s="193"/>
      <c r="I170" s="193"/>
    </row>
    <row r="171" spans="7:9" s="178" customFormat="1">
      <c r="G171" s="193"/>
      <c r="I171" s="193"/>
    </row>
    <row r="172" spans="7:9" s="178" customFormat="1">
      <c r="G172" s="193"/>
      <c r="I172" s="193"/>
    </row>
    <row r="173" spans="7:9" s="178" customFormat="1">
      <c r="G173" s="193"/>
      <c r="I173" s="193"/>
    </row>
    <row r="174" spans="7:9" s="178" customFormat="1">
      <c r="G174" s="193"/>
      <c r="I174" s="193"/>
    </row>
    <row r="175" spans="7:9" s="178" customFormat="1">
      <c r="G175" s="193"/>
      <c r="I175" s="193"/>
    </row>
    <row r="176" spans="7:9" s="178" customFormat="1">
      <c r="G176" s="193"/>
      <c r="I176" s="193"/>
    </row>
    <row r="177" spans="7:9" s="178" customFormat="1">
      <c r="G177" s="193"/>
      <c r="I177" s="193"/>
    </row>
    <row r="178" spans="7:9" s="178" customFormat="1">
      <c r="G178" s="193"/>
      <c r="I178" s="193"/>
    </row>
    <row r="179" spans="7:9" s="178" customFormat="1">
      <c r="G179" s="193"/>
      <c r="I179" s="193"/>
    </row>
    <row r="180" spans="7:9" s="178" customFormat="1">
      <c r="G180" s="193"/>
      <c r="I180" s="193"/>
    </row>
    <row r="181" spans="7:9" s="178" customFormat="1">
      <c r="G181" s="193"/>
      <c r="I181" s="193"/>
    </row>
    <row r="182" spans="7:9" s="178" customFormat="1">
      <c r="G182" s="193"/>
      <c r="I182" s="193"/>
    </row>
    <row r="183" spans="7:9" s="178" customFormat="1">
      <c r="G183" s="193"/>
      <c r="I183" s="193"/>
    </row>
    <row r="184" spans="7:9" s="178" customFormat="1">
      <c r="G184" s="193"/>
      <c r="I184" s="193"/>
    </row>
    <row r="185" spans="7:9" s="178" customFormat="1">
      <c r="G185" s="193"/>
      <c r="I185" s="193"/>
    </row>
    <row r="186" spans="7:9" s="178" customFormat="1">
      <c r="G186" s="193"/>
      <c r="I186" s="193"/>
    </row>
    <row r="187" spans="7:9" s="178" customFormat="1">
      <c r="G187" s="193"/>
      <c r="I187" s="193"/>
    </row>
    <row r="188" spans="7:9" s="178" customFormat="1">
      <c r="G188" s="193"/>
      <c r="I188" s="193"/>
    </row>
    <row r="189" spans="7:9" s="178" customFormat="1">
      <c r="G189" s="193"/>
      <c r="I189" s="193"/>
    </row>
    <row r="190" spans="7:9" s="178" customFormat="1">
      <c r="G190" s="193"/>
      <c r="I190" s="193"/>
    </row>
    <row r="191" spans="7:9" s="178" customFormat="1">
      <c r="G191" s="193"/>
      <c r="I191" s="193"/>
    </row>
    <row r="192" spans="7:9" s="178" customFormat="1">
      <c r="G192" s="193"/>
      <c r="I192" s="193"/>
    </row>
    <row r="193" spans="7:9" s="178" customFormat="1">
      <c r="G193" s="193"/>
      <c r="I193" s="193"/>
    </row>
    <row r="194" spans="7:9" s="178" customFormat="1">
      <c r="G194" s="193"/>
      <c r="I194" s="193"/>
    </row>
    <row r="195" spans="7:9" s="178" customFormat="1">
      <c r="G195" s="193"/>
      <c r="I195" s="193"/>
    </row>
    <row r="196" spans="7:9" s="178" customFormat="1">
      <c r="G196" s="193"/>
      <c r="I196" s="193"/>
    </row>
    <row r="197" spans="7:9" s="178" customFormat="1">
      <c r="G197" s="193"/>
      <c r="I197" s="193"/>
    </row>
    <row r="198" spans="7:9" s="178" customFormat="1">
      <c r="G198" s="193"/>
      <c r="I198" s="193"/>
    </row>
    <row r="199" spans="7:9" s="178" customFormat="1">
      <c r="G199" s="193"/>
      <c r="I199" s="193"/>
    </row>
    <row r="200" spans="7:9" s="178" customFormat="1">
      <c r="G200" s="193"/>
      <c r="I200" s="193"/>
    </row>
    <row r="201" spans="7:9" s="178" customFormat="1">
      <c r="G201" s="193"/>
      <c r="I201" s="193"/>
    </row>
    <row r="202" spans="7:9" s="178" customFormat="1">
      <c r="G202" s="193"/>
      <c r="I202" s="193"/>
    </row>
    <row r="203" spans="7:9" s="178" customFormat="1">
      <c r="G203" s="193"/>
      <c r="I203" s="193"/>
    </row>
    <row r="204" spans="7:9" s="178" customFormat="1">
      <c r="G204" s="193"/>
      <c r="I204" s="193"/>
    </row>
    <row r="205" spans="7:9" s="178" customFormat="1">
      <c r="G205" s="193"/>
      <c r="I205" s="193"/>
    </row>
    <row r="206" spans="7:9" s="178" customFormat="1">
      <c r="G206" s="193"/>
      <c r="I206" s="193"/>
    </row>
    <row r="207" spans="7:9" s="178" customFormat="1">
      <c r="G207" s="193"/>
      <c r="I207" s="193"/>
    </row>
    <row r="208" spans="7:9" s="178" customFormat="1">
      <c r="G208" s="193"/>
      <c r="I208" s="193"/>
    </row>
    <row r="209" spans="7:9" s="178" customFormat="1">
      <c r="G209" s="193"/>
      <c r="I209" s="193"/>
    </row>
    <row r="210" spans="7:9" s="178" customFormat="1">
      <c r="G210" s="193"/>
      <c r="I210" s="193"/>
    </row>
    <row r="211" spans="7:9" s="178" customFormat="1">
      <c r="G211" s="193"/>
      <c r="I211" s="193"/>
    </row>
    <row r="212" spans="7:9" s="178" customFormat="1">
      <c r="G212" s="193"/>
      <c r="I212" s="193"/>
    </row>
    <row r="213" spans="7:9" s="178" customFormat="1">
      <c r="G213" s="193"/>
      <c r="I213" s="193"/>
    </row>
    <row r="214" spans="7:9" s="178" customFormat="1">
      <c r="G214" s="193"/>
      <c r="I214" s="193"/>
    </row>
    <row r="215" spans="7:9" s="178" customFormat="1">
      <c r="G215" s="193"/>
      <c r="I215" s="193"/>
    </row>
    <row r="216" spans="7:9" s="178" customFormat="1">
      <c r="G216" s="193"/>
      <c r="I216" s="193"/>
    </row>
    <row r="217" spans="7:9" s="178" customFormat="1">
      <c r="G217" s="193"/>
      <c r="I217" s="193"/>
    </row>
    <row r="218" spans="7:9" s="178" customFormat="1">
      <c r="G218" s="193"/>
      <c r="I218" s="193"/>
    </row>
    <row r="219" spans="7:9" s="178" customFormat="1">
      <c r="G219" s="193"/>
      <c r="I219" s="193"/>
    </row>
    <row r="220" spans="7:9" s="178" customFormat="1">
      <c r="G220" s="193"/>
      <c r="I220" s="193"/>
    </row>
    <row r="221" spans="7:9" s="178" customFormat="1">
      <c r="G221" s="193"/>
      <c r="I221" s="193"/>
    </row>
    <row r="222" spans="7:9" s="178" customFormat="1">
      <c r="G222" s="193"/>
      <c r="I222" s="193"/>
    </row>
    <row r="223" spans="7:9" s="178" customFormat="1">
      <c r="G223" s="193"/>
      <c r="I223" s="193"/>
    </row>
    <row r="224" spans="7:9" s="178" customFormat="1">
      <c r="G224" s="193"/>
      <c r="I224" s="193"/>
    </row>
    <row r="225" spans="7:9" s="178" customFormat="1">
      <c r="G225" s="193"/>
      <c r="I225" s="193"/>
    </row>
    <row r="226" spans="7:9" s="178" customFormat="1">
      <c r="G226" s="193"/>
      <c r="I226" s="193"/>
    </row>
    <row r="227" spans="7:9" s="178" customFormat="1">
      <c r="G227" s="193"/>
      <c r="I227" s="193"/>
    </row>
    <row r="228" spans="7:9" s="178" customFormat="1">
      <c r="G228" s="193"/>
      <c r="I228" s="193"/>
    </row>
    <row r="229" spans="7:9" s="178" customFormat="1">
      <c r="G229" s="193"/>
      <c r="I229" s="193"/>
    </row>
    <row r="230" spans="7:9" s="178" customFormat="1">
      <c r="G230" s="193"/>
      <c r="I230" s="193"/>
    </row>
    <row r="231" spans="7:9" s="178" customFormat="1">
      <c r="G231" s="193"/>
      <c r="I231" s="193"/>
    </row>
    <row r="232" spans="7:9" s="178" customFormat="1">
      <c r="G232" s="193"/>
      <c r="I232" s="193"/>
    </row>
    <row r="233" spans="7:9" s="178" customFormat="1">
      <c r="G233" s="193"/>
      <c r="I233" s="193"/>
    </row>
    <row r="234" spans="7:9" s="178" customFormat="1">
      <c r="G234" s="193"/>
      <c r="I234" s="193"/>
    </row>
    <row r="235" spans="7:9" s="178" customFormat="1">
      <c r="G235" s="193"/>
      <c r="I235" s="193"/>
    </row>
    <row r="236" spans="7:9" s="178" customFormat="1">
      <c r="G236" s="193"/>
      <c r="I236" s="193"/>
    </row>
    <row r="237" spans="7:9" s="178" customFormat="1">
      <c r="G237" s="193"/>
      <c r="I237" s="193"/>
    </row>
    <row r="238" spans="7:9" s="178" customFormat="1">
      <c r="G238" s="193"/>
      <c r="I238" s="193"/>
    </row>
    <row r="239" spans="7:9" s="178" customFormat="1">
      <c r="G239" s="193"/>
      <c r="I239" s="193"/>
    </row>
    <row r="240" spans="7:9" s="178" customFormat="1">
      <c r="G240" s="193"/>
      <c r="I240" s="193"/>
    </row>
    <row r="241" spans="7:9" s="178" customFormat="1">
      <c r="G241" s="193"/>
      <c r="I241" s="193"/>
    </row>
    <row r="242" spans="7:9" s="178" customFormat="1">
      <c r="G242" s="193"/>
      <c r="I242" s="193"/>
    </row>
    <row r="243" spans="7:9" s="178" customFormat="1">
      <c r="G243" s="193"/>
      <c r="I243" s="193"/>
    </row>
    <row r="244" spans="7:9" s="178" customFormat="1">
      <c r="G244" s="193"/>
      <c r="I244" s="193"/>
    </row>
    <row r="245" spans="7:9" s="178" customFormat="1">
      <c r="G245" s="193"/>
      <c r="I245" s="193"/>
    </row>
    <row r="246" spans="7:9" s="178" customFormat="1">
      <c r="G246" s="193"/>
      <c r="I246" s="193"/>
    </row>
    <row r="247" spans="7:9" s="178" customFormat="1">
      <c r="G247" s="193"/>
      <c r="I247" s="193"/>
    </row>
    <row r="248" spans="7:9" s="178" customFormat="1">
      <c r="G248" s="193"/>
      <c r="I248" s="193"/>
    </row>
    <row r="249" spans="7:9" s="178" customFormat="1">
      <c r="G249" s="193"/>
      <c r="I249" s="193"/>
    </row>
    <row r="250" spans="7:9" s="178" customFormat="1">
      <c r="G250" s="193"/>
      <c r="I250" s="193"/>
    </row>
    <row r="251" spans="7:9" s="178" customFormat="1">
      <c r="G251" s="193"/>
      <c r="I251" s="193"/>
    </row>
    <row r="252" spans="7:9" s="178" customFormat="1">
      <c r="G252" s="193"/>
      <c r="I252" s="193"/>
    </row>
    <row r="253" spans="7:9" s="178" customFormat="1">
      <c r="G253" s="193"/>
      <c r="I253" s="193"/>
    </row>
    <row r="254" spans="7:9" s="178" customFormat="1">
      <c r="G254" s="193"/>
      <c r="I254" s="193"/>
    </row>
    <row r="255" spans="7:9" s="178" customFormat="1">
      <c r="G255" s="193"/>
      <c r="I255" s="193"/>
    </row>
    <row r="256" spans="7:9" s="178" customFormat="1">
      <c r="G256" s="193"/>
      <c r="I256" s="193"/>
    </row>
    <row r="257" spans="7:9" s="178" customFormat="1">
      <c r="G257" s="193"/>
      <c r="I257" s="193"/>
    </row>
    <row r="258" spans="7:9" s="178" customFormat="1">
      <c r="G258" s="193"/>
      <c r="I258" s="193"/>
    </row>
    <row r="259" spans="7:9" s="178" customFormat="1">
      <c r="G259" s="193"/>
      <c r="I259" s="193"/>
    </row>
    <row r="260" spans="7:9" s="178" customFormat="1">
      <c r="G260" s="193"/>
      <c r="I260" s="193"/>
    </row>
    <row r="261" spans="7:9" s="178" customFormat="1">
      <c r="G261" s="193"/>
      <c r="I261" s="193"/>
    </row>
    <row r="262" spans="7:9" s="178" customFormat="1">
      <c r="G262" s="193"/>
      <c r="I262" s="193"/>
    </row>
    <row r="263" spans="7:9" s="178" customFormat="1">
      <c r="G263" s="193"/>
      <c r="I263" s="193"/>
    </row>
    <row r="264" spans="7:9" s="178" customFormat="1">
      <c r="G264" s="193"/>
      <c r="I264" s="193"/>
    </row>
    <row r="265" spans="7:9" s="178" customFormat="1">
      <c r="G265" s="193"/>
      <c r="I265" s="193"/>
    </row>
    <row r="266" spans="7:9" s="178" customFormat="1">
      <c r="G266" s="193"/>
      <c r="I266" s="193"/>
    </row>
    <row r="267" spans="7:9" s="178" customFormat="1">
      <c r="G267" s="193"/>
      <c r="I267" s="193"/>
    </row>
    <row r="268" spans="7:9" s="178" customFormat="1">
      <c r="G268" s="193"/>
      <c r="I268" s="193"/>
    </row>
    <row r="269" spans="7:9" s="178" customFormat="1">
      <c r="G269" s="193"/>
      <c r="I269" s="193"/>
    </row>
    <row r="270" spans="7:9" s="178" customFormat="1">
      <c r="G270" s="193"/>
      <c r="I270" s="193"/>
    </row>
    <row r="271" spans="7:9" s="178" customFormat="1">
      <c r="G271" s="193"/>
      <c r="I271" s="193"/>
    </row>
    <row r="272" spans="7:9" s="178" customFormat="1">
      <c r="G272" s="193"/>
      <c r="I272" s="193"/>
    </row>
    <row r="273" spans="7:9" s="178" customFormat="1">
      <c r="G273" s="193"/>
      <c r="I273" s="193"/>
    </row>
    <row r="274" spans="7:9" s="178" customFormat="1">
      <c r="G274" s="193"/>
      <c r="I274" s="193"/>
    </row>
    <row r="275" spans="7:9" s="178" customFormat="1">
      <c r="G275" s="193"/>
      <c r="I275" s="193"/>
    </row>
    <row r="276" spans="7:9" s="178" customFormat="1">
      <c r="G276" s="193"/>
      <c r="I276" s="193"/>
    </row>
    <row r="277" spans="7:9" s="178" customFormat="1">
      <c r="G277" s="193"/>
      <c r="I277" s="193"/>
    </row>
    <row r="278" spans="7:9" s="178" customFormat="1">
      <c r="G278" s="193"/>
      <c r="I278" s="193"/>
    </row>
    <row r="279" spans="7:9" s="178" customFormat="1">
      <c r="G279" s="193"/>
      <c r="I279" s="193"/>
    </row>
    <row r="280" spans="7:9" s="178" customFormat="1">
      <c r="G280" s="193"/>
      <c r="I280" s="193"/>
    </row>
    <row r="281" spans="7:9" s="178" customFormat="1">
      <c r="G281" s="193"/>
      <c r="I281" s="193"/>
    </row>
    <row r="282" spans="7:9" s="178" customFormat="1">
      <c r="G282" s="193"/>
      <c r="I282" s="193"/>
    </row>
    <row r="283" spans="7:9" s="178" customFormat="1">
      <c r="G283" s="193"/>
      <c r="I283" s="193"/>
    </row>
    <row r="284" spans="7:9" s="178" customFormat="1">
      <c r="G284" s="193"/>
      <c r="I284" s="193"/>
    </row>
    <row r="285" spans="7:9" s="178" customFormat="1">
      <c r="G285" s="193"/>
      <c r="I285" s="193"/>
    </row>
    <row r="286" spans="7:9" s="178" customFormat="1">
      <c r="G286" s="193"/>
      <c r="I286" s="193"/>
    </row>
    <row r="287" spans="7:9" s="178" customFormat="1">
      <c r="G287" s="193"/>
      <c r="I287" s="193"/>
    </row>
    <row r="288" spans="7:9" s="178" customFormat="1">
      <c r="G288" s="193"/>
      <c r="I288" s="193"/>
    </row>
    <row r="289" spans="7:9" s="178" customFormat="1">
      <c r="G289" s="193"/>
      <c r="I289" s="193"/>
    </row>
    <row r="290" spans="7:9" s="178" customFormat="1">
      <c r="G290" s="193"/>
      <c r="I290" s="193"/>
    </row>
    <row r="291" spans="7:9" s="178" customFormat="1">
      <c r="G291" s="193"/>
      <c r="I291" s="193"/>
    </row>
    <row r="292" spans="7:9" s="178" customFormat="1">
      <c r="G292" s="193"/>
      <c r="I292" s="193"/>
    </row>
    <row r="293" spans="7:9" s="178" customFormat="1">
      <c r="G293" s="193"/>
      <c r="I293" s="193"/>
    </row>
    <row r="294" spans="7:9" s="178" customFormat="1">
      <c r="G294" s="193"/>
      <c r="I294" s="193"/>
    </row>
    <row r="295" spans="7:9" s="178" customFormat="1">
      <c r="G295" s="193"/>
      <c r="I295" s="193"/>
    </row>
    <row r="296" spans="7:9" s="178" customFormat="1">
      <c r="G296" s="193"/>
      <c r="I296" s="193"/>
    </row>
    <row r="297" spans="7:9" s="178" customFormat="1">
      <c r="G297" s="193"/>
      <c r="I297" s="193"/>
    </row>
    <row r="298" spans="7:9" s="178" customFormat="1">
      <c r="G298" s="193"/>
      <c r="I298" s="193"/>
    </row>
    <row r="299" spans="7:9" s="178" customFormat="1">
      <c r="G299" s="193"/>
      <c r="I299" s="193"/>
    </row>
    <row r="300" spans="7:9" s="178" customFormat="1">
      <c r="G300" s="193"/>
      <c r="I300" s="193"/>
    </row>
    <row r="301" spans="7:9" s="178" customFormat="1">
      <c r="G301" s="193"/>
      <c r="I301" s="193"/>
    </row>
    <row r="302" spans="7:9" s="178" customFormat="1">
      <c r="G302" s="193"/>
      <c r="I302" s="193"/>
    </row>
    <row r="303" spans="7:9" s="178" customFormat="1">
      <c r="G303" s="193"/>
      <c r="I303" s="193"/>
    </row>
    <row r="304" spans="7:9" s="178" customFormat="1">
      <c r="G304" s="193"/>
      <c r="I304" s="193"/>
    </row>
    <row r="305" spans="7:9" s="178" customFormat="1">
      <c r="G305" s="193"/>
      <c r="I305" s="193"/>
    </row>
    <row r="306" spans="7:9" s="178" customFormat="1">
      <c r="G306" s="193"/>
      <c r="I306" s="193"/>
    </row>
    <row r="307" spans="7:9" s="178" customFormat="1">
      <c r="G307" s="193"/>
      <c r="I307" s="193"/>
    </row>
    <row r="308" spans="7:9" s="178" customFormat="1">
      <c r="G308" s="193"/>
      <c r="I308" s="193"/>
    </row>
    <row r="309" spans="7:9" s="178" customFormat="1">
      <c r="G309" s="193"/>
      <c r="I309" s="193"/>
    </row>
    <row r="310" spans="7:9" s="178" customFormat="1">
      <c r="G310" s="193"/>
      <c r="I310" s="193"/>
    </row>
    <row r="311" spans="7:9" s="178" customFormat="1">
      <c r="G311" s="193"/>
      <c r="I311" s="193"/>
    </row>
    <row r="312" spans="7:9" s="178" customFormat="1">
      <c r="G312" s="193"/>
      <c r="I312" s="193"/>
    </row>
    <row r="313" spans="7:9" s="178" customFormat="1">
      <c r="G313" s="193"/>
      <c r="I313" s="193"/>
    </row>
    <row r="314" spans="7:9" s="178" customFormat="1">
      <c r="G314" s="193"/>
      <c r="I314" s="193"/>
    </row>
    <row r="315" spans="7:9" s="178" customFormat="1">
      <c r="G315" s="193"/>
      <c r="I315" s="193"/>
    </row>
    <row r="316" spans="7:9" s="178" customFormat="1">
      <c r="G316" s="193"/>
      <c r="I316" s="193"/>
    </row>
    <row r="317" spans="7:9" s="178" customFormat="1">
      <c r="G317" s="193"/>
      <c r="I317" s="193"/>
    </row>
    <row r="318" spans="7:9" s="178" customFormat="1">
      <c r="G318" s="193"/>
      <c r="I318" s="193"/>
    </row>
    <row r="319" spans="7:9" s="178" customFormat="1">
      <c r="G319" s="193"/>
      <c r="I319" s="193"/>
    </row>
    <row r="320" spans="7:9" s="178" customFormat="1">
      <c r="G320" s="193"/>
      <c r="I320" s="193"/>
    </row>
    <row r="321" spans="7:9" s="178" customFormat="1">
      <c r="G321" s="193"/>
      <c r="I321" s="193"/>
    </row>
    <row r="322" spans="7:9" s="178" customFormat="1">
      <c r="G322" s="193"/>
      <c r="I322" s="193"/>
    </row>
    <row r="323" spans="7:9" s="178" customFormat="1">
      <c r="G323" s="193"/>
      <c r="I323" s="193"/>
    </row>
    <row r="324" spans="7:9" s="178" customFormat="1">
      <c r="G324" s="193"/>
      <c r="I324" s="193"/>
    </row>
    <row r="325" spans="7:9" s="178" customFormat="1">
      <c r="G325" s="193"/>
      <c r="I325" s="193"/>
    </row>
    <row r="326" spans="7:9" s="178" customFormat="1">
      <c r="G326" s="193"/>
      <c r="I326" s="193"/>
    </row>
    <row r="327" spans="7:9" s="178" customFormat="1">
      <c r="G327" s="193"/>
      <c r="I327" s="193"/>
    </row>
    <row r="328" spans="7:9" s="178" customFormat="1">
      <c r="G328" s="193"/>
      <c r="I328" s="193"/>
    </row>
    <row r="329" spans="7:9" s="178" customFormat="1">
      <c r="G329" s="193"/>
      <c r="I329" s="193"/>
    </row>
    <row r="330" spans="7:9" s="178" customFormat="1">
      <c r="G330" s="193"/>
      <c r="I330" s="193"/>
    </row>
    <row r="331" spans="7:9" s="178" customFormat="1">
      <c r="G331" s="193"/>
      <c r="I331" s="193"/>
    </row>
    <row r="332" spans="7:9" s="178" customFormat="1">
      <c r="G332" s="193"/>
      <c r="I332" s="193"/>
    </row>
    <row r="333" spans="7:9" s="178" customFormat="1">
      <c r="G333" s="193"/>
      <c r="I333" s="193"/>
    </row>
    <row r="334" spans="7:9" s="178" customFormat="1">
      <c r="G334" s="193"/>
      <c r="I334" s="193"/>
    </row>
    <row r="335" spans="7:9" s="178" customFormat="1">
      <c r="G335" s="193"/>
      <c r="I335" s="193"/>
    </row>
    <row r="336" spans="7:9" s="178" customFormat="1">
      <c r="G336" s="193"/>
      <c r="I336" s="193"/>
    </row>
    <row r="337" spans="7:9" s="178" customFormat="1">
      <c r="G337" s="193"/>
      <c r="I337" s="193"/>
    </row>
    <row r="338" spans="7:9" s="178" customFormat="1">
      <c r="G338" s="193"/>
      <c r="I338" s="193"/>
    </row>
    <row r="339" spans="7:9" s="178" customFormat="1">
      <c r="G339" s="193"/>
      <c r="I339" s="193"/>
    </row>
    <row r="340" spans="7:9" s="178" customFormat="1">
      <c r="G340" s="193"/>
      <c r="I340" s="193"/>
    </row>
    <row r="341" spans="7:9" s="178" customFormat="1">
      <c r="G341" s="193"/>
      <c r="I341" s="193"/>
    </row>
    <row r="342" spans="7:9" s="178" customFormat="1">
      <c r="G342" s="193"/>
      <c r="I342" s="193"/>
    </row>
    <row r="343" spans="7:9" s="178" customFormat="1">
      <c r="G343" s="193"/>
      <c r="I343" s="193"/>
    </row>
    <row r="344" spans="7:9" s="178" customFormat="1">
      <c r="G344" s="193"/>
      <c r="I344" s="193"/>
    </row>
    <row r="345" spans="7:9" s="178" customFormat="1">
      <c r="G345" s="193"/>
      <c r="I345" s="193"/>
    </row>
    <row r="346" spans="7:9" s="178" customFormat="1">
      <c r="G346" s="193"/>
      <c r="I346" s="193"/>
    </row>
    <row r="347" spans="7:9" s="178" customFormat="1">
      <c r="G347" s="193"/>
      <c r="I347" s="193"/>
    </row>
    <row r="348" spans="7:9" s="178" customFormat="1">
      <c r="G348" s="193"/>
      <c r="I348" s="193"/>
    </row>
    <row r="349" spans="7:9" s="178" customFormat="1">
      <c r="G349" s="193"/>
      <c r="I349" s="193"/>
    </row>
    <row r="350" spans="7:9" s="178" customFormat="1">
      <c r="G350" s="193"/>
      <c r="I350" s="193"/>
    </row>
    <row r="351" spans="7:9" s="178" customFormat="1">
      <c r="G351" s="193"/>
      <c r="I351" s="193"/>
    </row>
    <row r="352" spans="7:9" s="178" customFormat="1">
      <c r="G352" s="193"/>
      <c r="I352" s="193"/>
    </row>
    <row r="353" spans="7:9" s="178" customFormat="1">
      <c r="G353" s="193"/>
      <c r="I353" s="193"/>
    </row>
    <row r="354" spans="7:9" s="178" customFormat="1">
      <c r="G354" s="193"/>
      <c r="I354" s="193"/>
    </row>
    <row r="355" spans="7:9" s="178" customFormat="1">
      <c r="G355" s="193"/>
      <c r="I355" s="193"/>
    </row>
    <row r="356" spans="7:9" s="178" customFormat="1">
      <c r="G356" s="193"/>
      <c r="I356" s="193"/>
    </row>
    <row r="357" spans="7:9" s="178" customFormat="1">
      <c r="G357" s="193"/>
      <c r="I357" s="193"/>
    </row>
    <row r="358" spans="7:9" s="178" customFormat="1">
      <c r="G358" s="193"/>
      <c r="I358" s="193"/>
    </row>
    <row r="359" spans="7:9" s="178" customFormat="1">
      <c r="G359" s="193"/>
      <c r="I359" s="193"/>
    </row>
    <row r="360" spans="7:9" s="178" customFormat="1">
      <c r="G360" s="193"/>
      <c r="I360" s="193"/>
    </row>
    <row r="361" spans="7:9" s="178" customFormat="1">
      <c r="G361" s="193"/>
      <c r="I361" s="193"/>
    </row>
    <row r="362" spans="7:9" s="178" customFormat="1">
      <c r="G362" s="193"/>
      <c r="I362" s="193"/>
    </row>
    <row r="363" spans="7:9" s="178" customFormat="1">
      <c r="G363" s="193"/>
      <c r="I363" s="193"/>
    </row>
    <row r="364" spans="7:9" s="178" customFormat="1">
      <c r="G364" s="193"/>
      <c r="I364" s="193"/>
    </row>
    <row r="365" spans="7:9" s="178" customFormat="1">
      <c r="G365" s="193"/>
      <c r="I365" s="193"/>
    </row>
    <row r="366" spans="7:9" s="178" customFormat="1">
      <c r="G366" s="193"/>
      <c r="I366" s="193"/>
    </row>
    <row r="367" spans="7:9" s="178" customFormat="1">
      <c r="G367" s="193"/>
      <c r="I367" s="193"/>
    </row>
    <row r="368" spans="7:9" s="178" customFormat="1">
      <c r="G368" s="193"/>
      <c r="I368" s="193"/>
    </row>
    <row r="369" spans="7:9" s="178" customFormat="1">
      <c r="G369" s="193"/>
      <c r="I369" s="193"/>
    </row>
    <row r="370" spans="7:9" s="178" customFormat="1">
      <c r="G370" s="193"/>
      <c r="I370" s="193"/>
    </row>
    <row r="371" spans="7:9" s="178" customFormat="1">
      <c r="G371" s="193"/>
      <c r="I371" s="193"/>
    </row>
    <row r="372" spans="7:9" s="178" customFormat="1">
      <c r="G372" s="193"/>
      <c r="I372" s="193"/>
    </row>
    <row r="373" spans="7:9" s="178" customFormat="1">
      <c r="G373" s="193"/>
      <c r="I373" s="193"/>
    </row>
    <row r="374" spans="7:9" s="178" customFormat="1">
      <c r="G374" s="193"/>
      <c r="I374" s="193"/>
    </row>
    <row r="375" spans="7:9" s="178" customFormat="1">
      <c r="G375" s="193"/>
      <c r="I375" s="193"/>
    </row>
    <row r="376" spans="7:9" s="178" customFormat="1">
      <c r="G376" s="193"/>
      <c r="I376" s="193"/>
    </row>
    <row r="377" spans="7:9" s="178" customFormat="1">
      <c r="G377" s="193"/>
      <c r="I377" s="193"/>
    </row>
    <row r="378" spans="7:9" s="178" customFormat="1">
      <c r="G378" s="193"/>
      <c r="I378" s="193"/>
    </row>
    <row r="379" spans="7:9" s="178" customFormat="1">
      <c r="G379" s="193"/>
      <c r="I379" s="193"/>
    </row>
    <row r="380" spans="7:9" s="178" customFormat="1">
      <c r="G380" s="193"/>
      <c r="I380" s="193"/>
    </row>
    <row r="381" spans="7:9" s="178" customFormat="1">
      <c r="G381" s="193"/>
      <c r="I381" s="193"/>
    </row>
    <row r="382" spans="7:9" s="178" customFormat="1">
      <c r="G382" s="193"/>
      <c r="I382" s="193"/>
    </row>
    <row r="383" spans="7:9" s="178" customFormat="1">
      <c r="G383" s="193"/>
      <c r="I383" s="193"/>
    </row>
    <row r="384" spans="7:9" s="178" customFormat="1">
      <c r="G384" s="193"/>
      <c r="I384" s="193"/>
    </row>
    <row r="385" spans="7:9" s="178" customFormat="1">
      <c r="G385" s="193"/>
      <c r="I385" s="193"/>
    </row>
    <row r="386" spans="7:9" s="178" customFormat="1">
      <c r="G386" s="193"/>
      <c r="I386" s="193"/>
    </row>
    <row r="387" spans="7:9" s="178" customFormat="1">
      <c r="G387" s="193"/>
      <c r="I387" s="193"/>
    </row>
    <row r="388" spans="7:9" s="178" customFormat="1">
      <c r="G388" s="193"/>
      <c r="I388" s="193"/>
    </row>
    <row r="389" spans="7:9" s="178" customFormat="1">
      <c r="G389" s="193"/>
      <c r="I389" s="193"/>
    </row>
    <row r="390" spans="7:9" s="178" customFormat="1">
      <c r="G390" s="193"/>
      <c r="I390" s="193"/>
    </row>
    <row r="391" spans="7:9" s="178" customFormat="1">
      <c r="G391" s="193"/>
      <c r="I391" s="193"/>
    </row>
    <row r="392" spans="7:9" s="178" customFormat="1">
      <c r="G392" s="193"/>
      <c r="I392" s="193"/>
    </row>
    <row r="393" spans="7:9" s="178" customFormat="1">
      <c r="G393" s="193"/>
      <c r="I393" s="193"/>
    </row>
    <row r="394" spans="7:9" s="178" customFormat="1">
      <c r="G394" s="193"/>
      <c r="I394" s="193"/>
    </row>
    <row r="395" spans="7:9" s="178" customFormat="1">
      <c r="G395" s="193"/>
      <c r="I395" s="193"/>
    </row>
    <row r="396" spans="7:9" s="178" customFormat="1">
      <c r="G396" s="193"/>
      <c r="I396" s="193"/>
    </row>
    <row r="397" spans="7:9" s="178" customFormat="1">
      <c r="G397" s="193"/>
      <c r="I397" s="193"/>
    </row>
    <row r="398" spans="7:9" s="178" customFormat="1">
      <c r="G398" s="193"/>
      <c r="I398" s="193"/>
    </row>
    <row r="399" spans="7:9" s="178" customFormat="1">
      <c r="G399" s="193"/>
      <c r="I399" s="193"/>
    </row>
    <row r="400" spans="7:9" s="178" customFormat="1">
      <c r="G400" s="193"/>
      <c r="I400" s="193"/>
    </row>
    <row r="401" spans="7:9" s="178" customFormat="1">
      <c r="G401" s="193"/>
      <c r="I401" s="193"/>
    </row>
    <row r="402" spans="7:9" s="178" customFormat="1">
      <c r="G402" s="193"/>
      <c r="I402" s="193"/>
    </row>
    <row r="403" spans="7:9" s="178" customFormat="1">
      <c r="G403" s="193"/>
      <c r="I403" s="193"/>
    </row>
    <row r="404" spans="7:9" s="178" customFormat="1">
      <c r="G404" s="193"/>
      <c r="I404" s="193"/>
    </row>
    <row r="405" spans="7:9" s="178" customFormat="1">
      <c r="G405" s="193"/>
      <c r="I405" s="193"/>
    </row>
    <row r="406" spans="7:9" s="178" customFormat="1">
      <c r="G406" s="193"/>
      <c r="I406" s="193"/>
    </row>
    <row r="407" spans="7:9" s="178" customFormat="1">
      <c r="G407" s="193"/>
      <c r="I407" s="193"/>
    </row>
    <row r="408" spans="7:9" s="178" customFormat="1">
      <c r="G408" s="193"/>
      <c r="I408" s="193"/>
    </row>
    <row r="409" spans="7:9" s="178" customFormat="1">
      <c r="G409" s="193"/>
      <c r="I409" s="193"/>
    </row>
    <row r="410" spans="7:9" s="178" customFormat="1">
      <c r="G410" s="193"/>
      <c r="I410" s="193"/>
    </row>
    <row r="411" spans="7:9" s="178" customFormat="1">
      <c r="G411" s="193"/>
      <c r="I411" s="193"/>
    </row>
    <row r="412" spans="7:9" s="178" customFormat="1">
      <c r="G412" s="193"/>
      <c r="I412" s="193"/>
    </row>
    <row r="413" spans="7:9" s="178" customFormat="1">
      <c r="G413" s="193"/>
      <c r="I413" s="193"/>
    </row>
    <row r="414" spans="7:9" s="178" customFormat="1">
      <c r="G414" s="193"/>
      <c r="I414" s="193"/>
    </row>
    <row r="415" spans="7:9" s="178" customFormat="1">
      <c r="G415" s="193"/>
      <c r="I415" s="193"/>
    </row>
    <row r="416" spans="7:9" s="178" customFormat="1">
      <c r="G416" s="193"/>
      <c r="I416" s="193"/>
    </row>
    <row r="417" spans="7:9" s="178" customFormat="1">
      <c r="G417" s="193"/>
      <c r="I417" s="193"/>
    </row>
    <row r="418" spans="7:9" s="178" customFormat="1">
      <c r="G418" s="193"/>
      <c r="I418" s="193"/>
    </row>
    <row r="419" spans="7:9" s="178" customFormat="1">
      <c r="G419" s="193"/>
      <c r="I419" s="193"/>
    </row>
    <row r="420" spans="7:9" s="178" customFormat="1">
      <c r="G420" s="193"/>
      <c r="I420" s="193"/>
    </row>
    <row r="421" spans="7:9" s="178" customFormat="1">
      <c r="G421" s="193"/>
      <c r="I421" s="193"/>
    </row>
    <row r="422" spans="7:9" s="178" customFormat="1">
      <c r="G422" s="193"/>
      <c r="I422" s="193"/>
    </row>
    <row r="423" spans="7:9" s="178" customFormat="1">
      <c r="G423" s="193"/>
      <c r="I423" s="193"/>
    </row>
    <row r="424" spans="7:9" s="178" customFormat="1">
      <c r="G424" s="193"/>
      <c r="I424" s="193"/>
    </row>
    <row r="425" spans="7:9" s="178" customFormat="1">
      <c r="G425" s="193"/>
      <c r="I425" s="193"/>
    </row>
    <row r="426" spans="7:9" s="178" customFormat="1">
      <c r="G426" s="193"/>
      <c r="I426" s="193"/>
    </row>
    <row r="427" spans="7:9" s="178" customFormat="1">
      <c r="G427" s="193"/>
      <c r="I427" s="193"/>
    </row>
    <row r="428" spans="7:9" s="178" customFormat="1">
      <c r="G428" s="193"/>
      <c r="I428" s="193"/>
    </row>
    <row r="429" spans="7:9" s="178" customFormat="1">
      <c r="G429" s="193"/>
      <c r="I429" s="193"/>
    </row>
    <row r="430" spans="7:9" s="178" customFormat="1">
      <c r="G430" s="193"/>
      <c r="I430" s="193"/>
    </row>
    <row r="431" spans="7:9" s="178" customFormat="1">
      <c r="G431" s="193"/>
      <c r="I431" s="193"/>
    </row>
    <row r="432" spans="7:9" s="178" customFormat="1">
      <c r="G432" s="193"/>
      <c r="I432" s="193"/>
    </row>
    <row r="433" spans="7:9" s="178" customFormat="1">
      <c r="G433" s="193"/>
      <c r="I433" s="193"/>
    </row>
    <row r="434" spans="7:9" s="178" customFormat="1">
      <c r="G434" s="193"/>
      <c r="I434" s="193"/>
    </row>
    <row r="435" spans="7:9" s="178" customFormat="1">
      <c r="G435" s="193"/>
      <c r="I435" s="193"/>
    </row>
    <row r="436" spans="7:9" s="178" customFormat="1">
      <c r="G436" s="193"/>
      <c r="I436" s="193"/>
    </row>
    <row r="437" spans="7:9" s="178" customFormat="1">
      <c r="G437" s="193"/>
      <c r="I437" s="193"/>
    </row>
    <row r="438" spans="7:9" s="178" customFormat="1">
      <c r="G438" s="193"/>
      <c r="I438" s="193"/>
    </row>
    <row r="439" spans="7:9" s="178" customFormat="1">
      <c r="G439" s="193"/>
      <c r="I439" s="193"/>
    </row>
    <row r="440" spans="7:9" s="178" customFormat="1">
      <c r="G440" s="193"/>
      <c r="I440" s="193"/>
    </row>
    <row r="441" spans="7:9" s="178" customFormat="1">
      <c r="G441" s="193"/>
      <c r="I441" s="193"/>
    </row>
    <row r="442" spans="7:9" s="178" customFormat="1">
      <c r="G442" s="193"/>
      <c r="I442" s="193"/>
    </row>
    <row r="443" spans="7:9" s="178" customFormat="1">
      <c r="G443" s="193"/>
      <c r="I443" s="193"/>
    </row>
    <row r="444" spans="7:9" s="178" customFormat="1">
      <c r="G444" s="193"/>
      <c r="I444" s="193"/>
    </row>
    <row r="445" spans="7:9" s="178" customFormat="1">
      <c r="G445" s="193"/>
      <c r="I445" s="193"/>
    </row>
    <row r="446" spans="7:9" s="178" customFormat="1">
      <c r="G446" s="193"/>
      <c r="I446" s="193"/>
    </row>
    <row r="447" spans="7:9" s="178" customFormat="1">
      <c r="G447" s="193"/>
      <c r="I447" s="193"/>
    </row>
    <row r="448" spans="7:9" s="178" customFormat="1">
      <c r="G448" s="193"/>
      <c r="I448" s="193"/>
    </row>
    <row r="449" spans="7:9" s="178" customFormat="1">
      <c r="G449" s="193"/>
      <c r="I449" s="193"/>
    </row>
    <row r="450" spans="7:9" s="178" customFormat="1">
      <c r="G450" s="193"/>
      <c r="I450" s="193"/>
    </row>
    <row r="451" spans="7:9" s="178" customFormat="1">
      <c r="G451" s="193"/>
      <c r="I451" s="193"/>
    </row>
    <row r="452" spans="7:9" s="178" customFormat="1">
      <c r="G452" s="193"/>
      <c r="I452" s="193"/>
    </row>
    <row r="453" spans="7:9" s="178" customFormat="1">
      <c r="G453" s="193"/>
      <c r="I453" s="193"/>
    </row>
    <row r="454" spans="7:9" s="178" customFormat="1">
      <c r="G454" s="193"/>
      <c r="I454" s="193"/>
    </row>
    <row r="455" spans="7:9" s="178" customFormat="1">
      <c r="G455" s="193"/>
      <c r="I455" s="193"/>
    </row>
    <row r="456" spans="7:9" s="178" customFormat="1">
      <c r="G456" s="193"/>
      <c r="I456" s="193"/>
    </row>
    <row r="457" spans="7:9" s="178" customFormat="1">
      <c r="G457" s="193"/>
      <c r="I457" s="193"/>
    </row>
    <row r="458" spans="7:9" s="178" customFormat="1">
      <c r="G458" s="193"/>
      <c r="I458" s="193"/>
    </row>
    <row r="459" spans="7:9" s="178" customFormat="1">
      <c r="G459" s="193"/>
      <c r="I459" s="193"/>
    </row>
    <row r="460" spans="7:9" s="178" customFormat="1">
      <c r="G460" s="193"/>
      <c r="I460" s="193"/>
    </row>
    <row r="461" spans="7:9" s="178" customFormat="1">
      <c r="G461" s="193"/>
      <c r="I461" s="193"/>
    </row>
    <row r="462" spans="7:9" s="178" customFormat="1">
      <c r="G462" s="193"/>
      <c r="I462" s="193"/>
    </row>
    <row r="463" spans="7:9" s="178" customFormat="1">
      <c r="G463" s="193"/>
      <c r="I463" s="193"/>
    </row>
    <row r="464" spans="7:9" s="178" customFormat="1">
      <c r="G464" s="193"/>
      <c r="I464" s="193"/>
    </row>
    <row r="465" spans="7:9" s="178" customFormat="1">
      <c r="G465" s="193"/>
      <c r="I465" s="193"/>
    </row>
    <row r="466" spans="7:9" s="178" customFormat="1">
      <c r="G466" s="193"/>
      <c r="I466" s="193"/>
    </row>
    <row r="467" spans="7:9" s="178" customFormat="1">
      <c r="G467" s="193"/>
      <c r="I467" s="193"/>
    </row>
    <row r="468" spans="7:9" s="178" customFormat="1">
      <c r="G468" s="193"/>
      <c r="I468" s="193"/>
    </row>
    <row r="469" spans="7:9" s="178" customFormat="1">
      <c r="G469" s="193"/>
      <c r="I469" s="193"/>
    </row>
    <row r="470" spans="7:9" s="178" customFormat="1">
      <c r="G470" s="193"/>
      <c r="I470" s="193"/>
    </row>
    <row r="471" spans="7:9" s="178" customFormat="1">
      <c r="G471" s="193"/>
      <c r="I471" s="193"/>
    </row>
    <row r="472" spans="7:9" s="178" customFormat="1">
      <c r="G472" s="193"/>
      <c r="I472" s="193"/>
    </row>
    <row r="473" spans="7:9" s="178" customFormat="1">
      <c r="G473" s="193"/>
      <c r="I473" s="193"/>
    </row>
    <row r="474" spans="7:9" s="178" customFormat="1">
      <c r="G474" s="193"/>
      <c r="I474" s="193"/>
    </row>
    <row r="475" spans="7:9" s="178" customFormat="1">
      <c r="G475" s="193"/>
      <c r="I475" s="193"/>
    </row>
    <row r="476" spans="7:9" s="178" customFormat="1">
      <c r="G476" s="193"/>
      <c r="I476" s="193"/>
    </row>
    <row r="477" spans="7:9" s="178" customFormat="1">
      <c r="G477" s="193"/>
      <c r="I477" s="193"/>
    </row>
    <row r="478" spans="7:9" s="178" customFormat="1">
      <c r="G478" s="193"/>
      <c r="I478" s="193"/>
    </row>
    <row r="479" spans="7:9" s="178" customFormat="1">
      <c r="G479" s="193"/>
      <c r="I479" s="193"/>
    </row>
    <row r="480" spans="7:9" s="178" customFormat="1">
      <c r="G480" s="193"/>
      <c r="I480" s="193"/>
    </row>
    <row r="481" spans="7:9" s="178" customFormat="1">
      <c r="G481" s="193"/>
      <c r="I481" s="193"/>
    </row>
    <row r="482" spans="7:9" s="178" customFormat="1">
      <c r="G482" s="193"/>
      <c r="I482" s="193"/>
    </row>
    <row r="483" spans="7:9" s="178" customFormat="1">
      <c r="G483" s="193"/>
      <c r="I483" s="193"/>
    </row>
    <row r="484" spans="7:9" s="178" customFormat="1">
      <c r="G484" s="193"/>
      <c r="I484" s="193"/>
    </row>
    <row r="485" spans="7:9" s="178" customFormat="1">
      <c r="G485" s="193"/>
      <c r="I485" s="193"/>
    </row>
    <row r="486" spans="7:9" s="178" customFormat="1">
      <c r="G486" s="193"/>
      <c r="I486" s="193"/>
    </row>
    <row r="487" spans="7:9" s="178" customFormat="1">
      <c r="G487" s="193"/>
      <c r="I487" s="193"/>
    </row>
    <row r="488" spans="7:9" s="178" customFormat="1">
      <c r="G488" s="193"/>
      <c r="I488" s="193"/>
    </row>
    <row r="489" spans="7:9" s="178" customFormat="1">
      <c r="G489" s="193"/>
      <c r="I489" s="193"/>
    </row>
    <row r="490" spans="7:9" s="178" customFormat="1">
      <c r="G490" s="193"/>
      <c r="I490" s="193"/>
    </row>
    <row r="491" spans="7:9" s="178" customFormat="1">
      <c r="G491" s="193"/>
      <c r="I491" s="193"/>
    </row>
    <row r="492" spans="7:9" s="178" customFormat="1">
      <c r="G492" s="193"/>
      <c r="I492" s="193"/>
    </row>
    <row r="493" spans="7:9" s="178" customFormat="1">
      <c r="G493" s="193"/>
      <c r="I493" s="193"/>
    </row>
    <row r="494" spans="7:9" s="178" customFormat="1">
      <c r="G494" s="193"/>
      <c r="I494" s="193"/>
    </row>
    <row r="495" spans="7:9" s="178" customFormat="1">
      <c r="G495" s="193"/>
      <c r="I495" s="193"/>
    </row>
    <row r="496" spans="7:9" s="178" customFormat="1">
      <c r="G496" s="193"/>
      <c r="I496" s="193"/>
    </row>
    <row r="497" spans="7:9" s="178" customFormat="1">
      <c r="G497" s="193"/>
      <c r="I497" s="193"/>
    </row>
    <row r="498" spans="7:9" s="178" customFormat="1">
      <c r="G498" s="193"/>
      <c r="I498" s="193"/>
    </row>
    <row r="499" spans="7:9" s="178" customFormat="1">
      <c r="G499" s="193"/>
      <c r="I499" s="193"/>
    </row>
    <row r="500" spans="7:9" s="178" customFormat="1">
      <c r="G500" s="193"/>
      <c r="I500" s="193"/>
    </row>
    <row r="501" spans="7:9" s="178" customFormat="1">
      <c r="G501" s="193"/>
      <c r="I501" s="193"/>
    </row>
    <row r="502" spans="7:9" s="178" customFormat="1">
      <c r="G502" s="193"/>
      <c r="I502" s="193"/>
    </row>
    <row r="503" spans="7:9" s="178" customFormat="1">
      <c r="G503" s="193"/>
      <c r="I503" s="193"/>
    </row>
    <row r="504" spans="7:9" s="178" customFormat="1">
      <c r="G504" s="193"/>
      <c r="I504" s="193"/>
    </row>
    <row r="505" spans="7:9" s="178" customFormat="1">
      <c r="G505" s="193"/>
      <c r="I505" s="193"/>
    </row>
    <row r="506" spans="7:9" s="178" customFormat="1">
      <c r="G506" s="193"/>
      <c r="I506" s="193"/>
    </row>
    <row r="507" spans="7:9" s="178" customFormat="1">
      <c r="G507" s="193"/>
      <c r="I507" s="193"/>
    </row>
    <row r="508" spans="7:9" s="178" customFormat="1">
      <c r="G508" s="193"/>
      <c r="I508" s="193"/>
    </row>
    <row r="509" spans="7:9" s="178" customFormat="1">
      <c r="G509" s="193"/>
      <c r="I509" s="193"/>
    </row>
    <row r="510" spans="7:9" s="178" customFormat="1">
      <c r="G510" s="193"/>
      <c r="I510" s="193"/>
    </row>
    <row r="511" spans="7:9" s="178" customFormat="1">
      <c r="G511" s="193"/>
      <c r="I511" s="193"/>
    </row>
    <row r="512" spans="7:9" s="178" customFormat="1">
      <c r="G512" s="193"/>
      <c r="I512" s="193"/>
    </row>
    <row r="513" spans="7:9" s="178" customFormat="1">
      <c r="G513" s="193"/>
      <c r="I513" s="193"/>
    </row>
    <row r="514" spans="7:9" s="178" customFormat="1">
      <c r="G514" s="193"/>
      <c r="I514" s="193"/>
    </row>
    <row r="515" spans="7:9" s="178" customFormat="1">
      <c r="G515" s="193"/>
      <c r="I515" s="193"/>
    </row>
    <row r="516" spans="7:9" s="178" customFormat="1">
      <c r="G516" s="193"/>
      <c r="I516" s="193"/>
    </row>
    <row r="517" spans="7:9" s="178" customFormat="1">
      <c r="G517" s="193"/>
      <c r="I517" s="193"/>
    </row>
    <row r="518" spans="7:9" s="178" customFormat="1">
      <c r="G518" s="193"/>
      <c r="I518" s="193"/>
    </row>
    <row r="519" spans="7:9" s="178" customFormat="1">
      <c r="G519" s="193"/>
      <c r="I519" s="193"/>
    </row>
    <row r="520" spans="7:9" s="178" customFormat="1">
      <c r="G520" s="193"/>
      <c r="I520" s="193"/>
    </row>
    <row r="521" spans="7:9" s="178" customFormat="1">
      <c r="G521" s="193"/>
      <c r="I521" s="193"/>
    </row>
    <row r="522" spans="7:9" s="178" customFormat="1">
      <c r="G522" s="193"/>
      <c r="I522" s="193"/>
    </row>
    <row r="523" spans="7:9" s="178" customFormat="1">
      <c r="G523" s="193"/>
      <c r="I523" s="193"/>
    </row>
    <row r="524" spans="7:9" s="178" customFormat="1">
      <c r="G524" s="193"/>
      <c r="I524" s="193"/>
    </row>
    <row r="525" spans="7:9" s="178" customFormat="1">
      <c r="G525" s="193"/>
      <c r="I525" s="193"/>
    </row>
    <row r="526" spans="7:9" s="178" customFormat="1">
      <c r="G526" s="193"/>
      <c r="I526" s="193"/>
    </row>
    <row r="527" spans="7:9" s="178" customFormat="1">
      <c r="G527" s="193"/>
      <c r="I527" s="193"/>
    </row>
    <row r="528" spans="7:9" s="178" customFormat="1">
      <c r="G528" s="193"/>
      <c r="I528" s="193"/>
    </row>
    <row r="529" spans="7:9" s="178" customFormat="1">
      <c r="G529" s="193"/>
      <c r="I529" s="193"/>
    </row>
    <row r="530" spans="7:9" s="178" customFormat="1">
      <c r="G530" s="193"/>
      <c r="I530" s="193"/>
    </row>
    <row r="531" spans="7:9" s="178" customFormat="1">
      <c r="G531" s="193"/>
      <c r="I531" s="193"/>
    </row>
    <row r="532" spans="7:9" s="178" customFormat="1">
      <c r="G532" s="193"/>
      <c r="I532" s="193"/>
    </row>
    <row r="533" spans="7:9" s="178" customFormat="1">
      <c r="G533" s="193"/>
      <c r="I533" s="193"/>
    </row>
    <row r="534" spans="7:9" s="178" customFormat="1">
      <c r="G534" s="193"/>
      <c r="I534" s="193"/>
    </row>
    <row r="535" spans="7:9" s="178" customFormat="1">
      <c r="G535" s="193"/>
      <c r="I535" s="193"/>
    </row>
    <row r="536" spans="7:9" s="178" customFormat="1">
      <c r="G536" s="193"/>
      <c r="I536" s="193"/>
    </row>
    <row r="537" spans="7:9" s="178" customFormat="1">
      <c r="G537" s="193"/>
      <c r="I537" s="193"/>
    </row>
    <row r="538" spans="7:9" s="178" customFormat="1">
      <c r="G538" s="193"/>
      <c r="I538" s="193"/>
    </row>
    <row r="539" spans="7:9" s="178" customFormat="1">
      <c r="G539" s="193"/>
      <c r="I539" s="193"/>
    </row>
    <row r="540" spans="7:9" s="178" customFormat="1">
      <c r="G540" s="193"/>
      <c r="I540" s="193"/>
    </row>
    <row r="541" spans="7:9" s="178" customFormat="1">
      <c r="G541" s="193"/>
      <c r="I541" s="193"/>
    </row>
    <row r="542" spans="7:9" s="178" customFormat="1">
      <c r="G542" s="193"/>
      <c r="I542" s="193"/>
    </row>
    <row r="543" spans="7:9" s="178" customFormat="1">
      <c r="G543" s="193"/>
      <c r="I543" s="193"/>
    </row>
    <row r="544" spans="7:9" s="178" customFormat="1">
      <c r="G544" s="193"/>
      <c r="I544" s="193"/>
    </row>
    <row r="545" spans="7:9" s="178" customFormat="1">
      <c r="G545" s="193"/>
      <c r="I545" s="193"/>
    </row>
    <row r="546" spans="7:9" s="178" customFormat="1">
      <c r="G546" s="193"/>
      <c r="I546" s="193"/>
    </row>
    <row r="547" spans="7:9" s="178" customFormat="1">
      <c r="G547" s="193"/>
      <c r="I547" s="193"/>
    </row>
    <row r="548" spans="7:9" s="178" customFormat="1">
      <c r="G548" s="193"/>
      <c r="I548" s="193"/>
    </row>
    <row r="549" spans="7:9" s="178" customFormat="1">
      <c r="G549" s="193"/>
      <c r="I549" s="193"/>
    </row>
    <row r="550" spans="7:9" s="178" customFormat="1">
      <c r="G550" s="193"/>
      <c r="I550" s="193"/>
    </row>
    <row r="551" spans="7:9" s="178" customFormat="1">
      <c r="G551" s="193"/>
      <c r="I551" s="193"/>
    </row>
    <row r="552" spans="7:9" s="178" customFormat="1">
      <c r="G552" s="193"/>
      <c r="I552" s="193"/>
    </row>
    <row r="553" spans="7:9" s="178" customFormat="1">
      <c r="G553" s="193"/>
      <c r="I553" s="193"/>
    </row>
    <row r="554" spans="7:9" s="178" customFormat="1">
      <c r="G554" s="193"/>
      <c r="I554" s="193"/>
    </row>
    <row r="555" spans="7:9" s="178" customFormat="1">
      <c r="G555" s="193"/>
      <c r="I555" s="193"/>
    </row>
    <row r="556" spans="7:9" s="178" customFormat="1">
      <c r="G556" s="193"/>
      <c r="I556" s="193"/>
    </row>
    <row r="557" spans="7:9" s="178" customFormat="1">
      <c r="G557" s="193"/>
      <c r="I557" s="193"/>
    </row>
    <row r="558" spans="7:9" s="178" customFormat="1">
      <c r="G558" s="193"/>
      <c r="I558" s="193"/>
    </row>
    <row r="559" spans="7:9" s="178" customFormat="1">
      <c r="G559" s="193"/>
      <c r="I559" s="193"/>
    </row>
    <row r="560" spans="7:9" s="178" customFormat="1">
      <c r="G560" s="193"/>
      <c r="I560" s="193"/>
    </row>
    <row r="561" spans="7:9" s="178" customFormat="1">
      <c r="G561" s="193"/>
      <c r="I561" s="193"/>
    </row>
    <row r="562" spans="7:9" s="178" customFormat="1">
      <c r="G562" s="193"/>
      <c r="I562" s="193"/>
    </row>
    <row r="563" spans="7:9" s="178" customFormat="1">
      <c r="G563" s="193"/>
      <c r="I563" s="193"/>
    </row>
    <row r="564" spans="7:9" s="178" customFormat="1">
      <c r="G564" s="193"/>
      <c r="I564" s="193"/>
    </row>
    <row r="565" spans="7:9" s="178" customFormat="1">
      <c r="G565" s="193"/>
      <c r="I565" s="193"/>
    </row>
    <row r="566" spans="7:9" s="178" customFormat="1">
      <c r="G566" s="193"/>
      <c r="I566" s="193"/>
    </row>
    <row r="567" spans="7:9" s="178" customFormat="1">
      <c r="G567" s="193"/>
      <c r="I567" s="193"/>
    </row>
    <row r="568" spans="7:9" s="178" customFormat="1">
      <c r="G568" s="193"/>
      <c r="I568" s="193"/>
    </row>
    <row r="569" spans="7:9" s="178" customFormat="1">
      <c r="G569" s="193"/>
      <c r="I569" s="193"/>
    </row>
    <row r="570" spans="7:9" s="178" customFormat="1">
      <c r="G570" s="193"/>
      <c r="I570" s="193"/>
    </row>
    <row r="571" spans="7:9" s="178" customFormat="1">
      <c r="G571" s="193"/>
      <c r="I571" s="193"/>
    </row>
    <row r="572" spans="7:9" s="178" customFormat="1">
      <c r="G572" s="193"/>
      <c r="I572" s="193"/>
    </row>
    <row r="573" spans="7:9" s="178" customFormat="1">
      <c r="G573" s="193"/>
      <c r="I573" s="193"/>
    </row>
    <row r="574" spans="7:9" s="178" customFormat="1">
      <c r="G574" s="193"/>
      <c r="I574" s="193"/>
    </row>
    <row r="575" spans="7:9" s="178" customFormat="1">
      <c r="G575" s="193"/>
      <c r="I575" s="193"/>
    </row>
    <row r="576" spans="7:9" s="178" customFormat="1">
      <c r="G576" s="193"/>
      <c r="I576" s="193"/>
    </row>
    <row r="577" spans="7:9" s="178" customFormat="1">
      <c r="G577" s="193"/>
      <c r="I577" s="193"/>
    </row>
    <row r="578" spans="7:9" s="178" customFormat="1">
      <c r="G578" s="193"/>
      <c r="I578" s="193"/>
    </row>
    <row r="579" spans="7:9" s="178" customFormat="1">
      <c r="G579" s="193"/>
      <c r="I579" s="193"/>
    </row>
    <row r="580" spans="7:9" s="178" customFormat="1">
      <c r="G580" s="193"/>
      <c r="I580" s="193"/>
    </row>
    <row r="581" spans="7:9" s="178" customFormat="1">
      <c r="G581" s="193"/>
      <c r="I581" s="193"/>
    </row>
    <row r="582" spans="7:9" s="178" customFormat="1">
      <c r="G582" s="193"/>
      <c r="I582" s="193"/>
    </row>
    <row r="583" spans="7:9" s="178" customFormat="1">
      <c r="G583" s="193"/>
      <c r="I583" s="193"/>
    </row>
    <row r="584" spans="7:9" s="178" customFormat="1">
      <c r="G584" s="193"/>
      <c r="I584" s="193"/>
    </row>
    <row r="585" spans="7:9" s="178" customFormat="1">
      <c r="G585" s="193"/>
      <c r="I585" s="193"/>
    </row>
    <row r="586" spans="7:9" s="178" customFormat="1">
      <c r="G586" s="193"/>
      <c r="I586" s="193"/>
    </row>
    <row r="587" spans="7:9" s="178" customFormat="1">
      <c r="G587" s="193"/>
      <c r="I587" s="193"/>
    </row>
    <row r="588" spans="7:9" s="178" customFormat="1">
      <c r="G588" s="193"/>
      <c r="I588" s="193"/>
    </row>
    <row r="589" spans="7:9" s="178" customFormat="1">
      <c r="G589" s="193"/>
      <c r="I589" s="193"/>
    </row>
    <row r="590" spans="7:9" s="178" customFormat="1">
      <c r="G590" s="193"/>
      <c r="I590" s="193"/>
    </row>
    <row r="591" spans="7:9" s="178" customFormat="1">
      <c r="G591" s="193"/>
      <c r="I591" s="193"/>
    </row>
    <row r="592" spans="7:9" s="178" customFormat="1">
      <c r="G592" s="193"/>
      <c r="I592" s="193"/>
    </row>
    <row r="593" spans="7:9" s="178" customFormat="1">
      <c r="G593" s="193"/>
      <c r="I593" s="193"/>
    </row>
    <row r="594" spans="7:9" s="178" customFormat="1">
      <c r="G594" s="193"/>
      <c r="I594" s="193"/>
    </row>
    <row r="595" spans="7:9" s="178" customFormat="1">
      <c r="G595" s="193"/>
      <c r="I595" s="193"/>
    </row>
    <row r="596" spans="7:9" s="178" customFormat="1">
      <c r="G596" s="193"/>
      <c r="I596" s="193"/>
    </row>
    <row r="597" spans="7:9" s="178" customFormat="1">
      <c r="G597" s="193"/>
      <c r="I597" s="193"/>
    </row>
    <row r="598" spans="7:9" s="178" customFormat="1">
      <c r="G598" s="193"/>
      <c r="I598" s="193"/>
    </row>
    <row r="599" spans="7:9" s="178" customFormat="1">
      <c r="G599" s="193"/>
      <c r="I599" s="193"/>
    </row>
    <row r="600" spans="7:9" s="178" customFormat="1">
      <c r="G600" s="193"/>
      <c r="I600" s="193"/>
    </row>
    <row r="601" spans="7:9" s="178" customFormat="1">
      <c r="G601" s="193"/>
      <c r="I601" s="193"/>
    </row>
    <row r="602" spans="7:9" s="178" customFormat="1">
      <c r="G602" s="193"/>
      <c r="I602" s="193"/>
    </row>
    <row r="603" spans="7:9" s="178" customFormat="1">
      <c r="G603" s="193"/>
      <c r="I603" s="193"/>
    </row>
    <row r="604" spans="7:9" s="178" customFormat="1">
      <c r="G604" s="193"/>
      <c r="I604" s="193"/>
    </row>
    <row r="605" spans="7:9" s="178" customFormat="1">
      <c r="G605" s="193"/>
      <c r="I605" s="193"/>
    </row>
    <row r="606" spans="7:9" s="178" customFormat="1">
      <c r="G606" s="193"/>
      <c r="I606" s="193"/>
    </row>
    <row r="607" spans="7:9" s="178" customFormat="1">
      <c r="G607" s="193"/>
      <c r="I607" s="193"/>
    </row>
    <row r="608" spans="7:9" s="178" customFormat="1">
      <c r="G608" s="193"/>
      <c r="I608" s="193"/>
    </row>
    <row r="609" spans="7:9" s="178" customFormat="1">
      <c r="G609" s="193"/>
      <c r="I609" s="193"/>
    </row>
    <row r="610" spans="7:9" s="178" customFormat="1">
      <c r="G610" s="193"/>
      <c r="I610" s="193"/>
    </row>
    <row r="611" spans="7:9" s="178" customFormat="1">
      <c r="G611" s="193"/>
      <c r="I611" s="193"/>
    </row>
    <row r="612" spans="7:9" s="178" customFormat="1">
      <c r="G612" s="193"/>
      <c r="I612" s="193"/>
    </row>
    <row r="613" spans="7:9" s="178" customFormat="1">
      <c r="G613" s="193"/>
      <c r="I613" s="193"/>
    </row>
    <row r="614" spans="7:9" s="178" customFormat="1">
      <c r="G614" s="193"/>
      <c r="I614" s="193"/>
    </row>
    <row r="615" spans="7:9" s="178" customFormat="1">
      <c r="G615" s="193"/>
      <c r="I615" s="193"/>
    </row>
    <row r="616" spans="7:9" s="178" customFormat="1">
      <c r="G616" s="193"/>
      <c r="I616" s="193"/>
    </row>
    <row r="617" spans="7:9" s="178" customFormat="1">
      <c r="G617" s="193"/>
      <c r="I617" s="193"/>
    </row>
    <row r="618" spans="7:9" s="178" customFormat="1">
      <c r="G618" s="193"/>
      <c r="I618" s="193"/>
    </row>
    <row r="619" spans="7:9" s="178" customFormat="1">
      <c r="G619" s="193"/>
      <c r="I619" s="193"/>
    </row>
    <row r="620" spans="7:9" s="178" customFormat="1">
      <c r="G620" s="193"/>
      <c r="I620" s="193"/>
    </row>
    <row r="621" spans="7:9" s="178" customFormat="1">
      <c r="G621" s="193"/>
      <c r="I621" s="193"/>
    </row>
    <row r="622" spans="7:9" s="178" customFormat="1">
      <c r="G622" s="193"/>
      <c r="I622" s="193"/>
    </row>
    <row r="623" spans="7:9" s="178" customFormat="1">
      <c r="G623" s="193"/>
      <c r="I623" s="193"/>
    </row>
    <row r="624" spans="7:9" s="178" customFormat="1">
      <c r="G624" s="193"/>
      <c r="I624" s="193"/>
    </row>
    <row r="625" spans="7:9" s="178" customFormat="1">
      <c r="G625" s="193"/>
      <c r="I625" s="193"/>
    </row>
    <row r="626" spans="7:9" s="178" customFormat="1">
      <c r="G626" s="193"/>
      <c r="I626" s="193"/>
    </row>
    <row r="627" spans="7:9" s="178" customFormat="1">
      <c r="G627" s="193"/>
      <c r="I627" s="193"/>
    </row>
    <row r="628" spans="7:9" s="178" customFormat="1">
      <c r="G628" s="193"/>
      <c r="I628" s="193"/>
    </row>
    <row r="629" spans="7:9" s="178" customFormat="1">
      <c r="G629" s="193"/>
      <c r="I629" s="193"/>
    </row>
    <row r="630" spans="7:9" s="178" customFormat="1">
      <c r="G630" s="193"/>
      <c r="I630" s="193"/>
    </row>
    <row r="631" spans="7:9" s="178" customFormat="1">
      <c r="G631" s="193"/>
      <c r="I631" s="193"/>
    </row>
    <row r="632" spans="7:9" s="178" customFormat="1">
      <c r="G632" s="193"/>
      <c r="I632" s="193"/>
    </row>
    <row r="633" spans="7:9" s="178" customFormat="1">
      <c r="G633" s="193"/>
      <c r="I633" s="193"/>
    </row>
    <row r="634" spans="7:9" s="178" customFormat="1">
      <c r="G634" s="193"/>
      <c r="I634" s="193"/>
    </row>
    <row r="635" spans="7:9" s="178" customFormat="1">
      <c r="G635" s="193"/>
      <c r="I635" s="193"/>
    </row>
    <row r="636" spans="7:9" s="178" customFormat="1">
      <c r="G636" s="193"/>
      <c r="I636" s="193"/>
    </row>
    <row r="637" spans="7:9" s="178" customFormat="1">
      <c r="G637" s="193"/>
      <c r="I637" s="193"/>
    </row>
    <row r="638" spans="7:9" s="178" customFormat="1">
      <c r="G638" s="193"/>
      <c r="I638" s="193"/>
    </row>
    <row r="639" spans="7:9" s="178" customFormat="1">
      <c r="G639" s="193"/>
      <c r="I639" s="193"/>
    </row>
    <row r="640" spans="7:9" s="178" customFormat="1">
      <c r="G640" s="193"/>
      <c r="I640" s="193"/>
    </row>
    <row r="641" spans="7:9" s="178" customFormat="1">
      <c r="G641" s="193"/>
      <c r="I641" s="193"/>
    </row>
    <row r="642" spans="7:9" s="178" customFormat="1">
      <c r="G642" s="193"/>
      <c r="I642" s="193"/>
    </row>
    <row r="643" spans="7:9" s="178" customFormat="1">
      <c r="G643" s="193"/>
      <c r="I643" s="193"/>
    </row>
    <row r="644" spans="7:9" s="178" customFormat="1">
      <c r="G644" s="193"/>
      <c r="I644" s="193"/>
    </row>
    <row r="645" spans="7:9" s="178" customFormat="1">
      <c r="G645" s="193"/>
      <c r="I645" s="193"/>
    </row>
    <row r="646" spans="7:9" s="178" customFormat="1">
      <c r="G646" s="193"/>
      <c r="I646" s="193"/>
    </row>
    <row r="647" spans="7:9" s="178" customFormat="1">
      <c r="G647" s="193"/>
      <c r="I647" s="193"/>
    </row>
    <row r="648" spans="7:9" s="178" customFormat="1">
      <c r="G648" s="193"/>
      <c r="I648" s="193"/>
    </row>
    <row r="649" spans="7:9" s="178" customFormat="1">
      <c r="G649" s="193"/>
      <c r="I649" s="193"/>
    </row>
    <row r="650" spans="7:9" s="178" customFormat="1">
      <c r="G650" s="193"/>
      <c r="I650" s="193"/>
    </row>
    <row r="651" spans="7:9" s="178" customFormat="1">
      <c r="G651" s="193"/>
      <c r="I651" s="193"/>
    </row>
    <row r="652" spans="7:9" s="178" customFormat="1">
      <c r="G652" s="193"/>
      <c r="I652" s="193"/>
    </row>
    <row r="653" spans="7:9" s="178" customFormat="1">
      <c r="G653" s="193"/>
      <c r="I653" s="193"/>
    </row>
    <row r="654" spans="7:9" s="178" customFormat="1">
      <c r="G654" s="193"/>
      <c r="I654" s="193"/>
    </row>
    <row r="655" spans="7:9" s="178" customFormat="1">
      <c r="G655" s="193"/>
      <c r="I655" s="193"/>
    </row>
    <row r="656" spans="7:9" s="178" customFormat="1">
      <c r="G656" s="193"/>
      <c r="I656" s="193"/>
    </row>
    <row r="657" spans="7:9" s="178" customFormat="1">
      <c r="G657" s="193"/>
      <c r="I657" s="193"/>
    </row>
    <row r="658" spans="7:9" s="178" customFormat="1">
      <c r="G658" s="193"/>
      <c r="I658" s="193"/>
    </row>
    <row r="659" spans="7:9" s="178" customFormat="1">
      <c r="G659" s="193"/>
      <c r="I659" s="193"/>
    </row>
    <row r="660" spans="7:9" s="178" customFormat="1">
      <c r="G660" s="193"/>
      <c r="I660" s="193"/>
    </row>
    <row r="661" spans="7:9" s="178" customFormat="1">
      <c r="G661" s="193"/>
      <c r="I661" s="193"/>
    </row>
    <row r="662" spans="7:9" s="178" customFormat="1">
      <c r="G662" s="193"/>
      <c r="I662" s="193"/>
    </row>
    <row r="663" spans="7:9" s="178" customFormat="1">
      <c r="G663" s="193"/>
      <c r="I663" s="193"/>
    </row>
    <row r="664" spans="7:9" s="178" customFormat="1">
      <c r="G664" s="193"/>
      <c r="I664" s="193"/>
    </row>
    <row r="665" spans="7:9" s="178" customFormat="1">
      <c r="G665" s="193"/>
      <c r="I665" s="193"/>
    </row>
    <row r="666" spans="7:9" s="178" customFormat="1">
      <c r="G666" s="193"/>
      <c r="I666" s="193"/>
    </row>
    <row r="667" spans="7:9" s="178" customFormat="1">
      <c r="G667" s="193"/>
      <c r="I667" s="193"/>
    </row>
  </sheetData>
  <sheetProtection sheet="1" objects="1" scenarios="1" deleteRows="0" sort="0"/>
  <mergeCells count="4">
    <mergeCell ref="A1:I1"/>
    <mergeCell ref="A2:I2"/>
    <mergeCell ref="K2:O13"/>
    <mergeCell ref="A3:I3"/>
  </mergeCells>
  <pageMargins left="0.11811023622047245" right="0.11811023622047245" top="0.51181102362204722" bottom="0.19685039370078741" header="0.43307086614173229" footer="0.27559055118110237"/>
  <pageSetup paperSize="9" scale="77" fitToHeight="2" orientation="portrait" horizontalDpi="4294967293" verticalDpi="4294967293" r:id="rId1"/>
  <headerFooter scaleWithDoc="0"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B1:O21"/>
  <sheetViews>
    <sheetView showGridLines="0" workbookViewId="0">
      <selection activeCell="C12" sqref="C12:I13"/>
    </sheetView>
  </sheetViews>
  <sheetFormatPr defaultRowHeight="12.75"/>
  <cols>
    <col min="1" max="1" width="4.140625" style="38" customWidth="1"/>
    <col min="2" max="2" width="9.140625" style="38"/>
    <col min="3" max="3" width="8.85546875" style="38" customWidth="1"/>
    <col min="4" max="5" width="15.7109375" style="38" customWidth="1"/>
    <col min="6" max="6" width="15.7109375" style="39" customWidth="1"/>
    <col min="7" max="7" width="30" style="39" bestFit="1" customWidth="1"/>
    <col min="8" max="8" width="15.42578125" style="39" customWidth="1"/>
    <col min="9" max="9" width="20.85546875" style="38" customWidth="1"/>
    <col min="10" max="16384" width="9.140625" style="38"/>
  </cols>
  <sheetData>
    <row r="1" spans="2:15" ht="28.5" customHeight="1">
      <c r="B1" s="296" t="str">
        <f>"Výsledková listina - Malý svratecký maratón "&amp;'Prezenční listina'!O2&amp;" - družstva"</f>
        <v>Výsledková listina - Malý svratecký maratón 2016 - družstva</v>
      </c>
      <c r="C1" s="297"/>
      <c r="D1" s="297"/>
      <c r="E1" s="297"/>
      <c r="F1" s="297"/>
      <c r="G1" s="297"/>
      <c r="H1" s="297"/>
      <c r="I1" s="298"/>
    </row>
    <row r="2" spans="2:15" ht="28.5" customHeight="1" thickBot="1">
      <c r="B2" s="299" t="str">
        <f>'Prezenční listina'!O2-1953&amp;". ročník"</f>
        <v>63. ročník</v>
      </c>
      <c r="C2" s="300"/>
      <c r="D2" s="300"/>
      <c r="E2" s="300"/>
      <c r="F2" s="300"/>
      <c r="G2" s="300"/>
      <c r="H2" s="300"/>
      <c r="I2" s="301"/>
    </row>
    <row r="3" spans="2:15" ht="26.25" customHeight="1" thickBot="1">
      <c r="B3" s="58" t="s">
        <v>10</v>
      </c>
      <c r="C3" s="57" t="s">
        <v>7</v>
      </c>
      <c r="D3" s="56" t="s">
        <v>6</v>
      </c>
      <c r="E3" s="56" t="s">
        <v>0</v>
      </c>
      <c r="F3" s="56" t="s">
        <v>1</v>
      </c>
      <c r="G3" s="56" t="s">
        <v>4</v>
      </c>
      <c r="H3" s="56" t="s">
        <v>8</v>
      </c>
      <c r="I3" s="55" t="s">
        <v>9</v>
      </c>
    </row>
    <row r="4" spans="2:15" ht="12.75" customHeight="1">
      <c r="B4" s="290" t="s">
        <v>24</v>
      </c>
      <c r="C4" s="46">
        <v>3</v>
      </c>
      <c r="D4" s="48" t="str">
        <f>IF(ISERROR(VLOOKUP(C4,'Startovní listina'!$B$5:$F$141,2)),"",VLOOKUP(C4,'Startovní listina'!$B$5:$F$141,2))</f>
        <v>Češner</v>
      </c>
      <c r="E4" s="47" t="str">
        <f>IF(ISERROR(VLOOKUP(C4,'Startovní listina'!$B$5:$F$141,3)),"",VLOOKUP(C4,'Startovní listina'!$B$5:$F$141,3))</f>
        <v>Vladimír</v>
      </c>
      <c r="F4" s="46">
        <f>IF(ISERROR(VLOOKUP(C4,'Startovní listina'!$B$5:$F$141,4)),"",VLOOKUP(C4,'Startovní listina'!$B$5:$F$141,4))</f>
        <v>1958</v>
      </c>
      <c r="G4" s="292" t="str">
        <f>IF(K4=K5,K4,"RŮZNÉ ODDÍLY !!!")</f>
        <v>RŮZNÉ ODDÍLY !!!</v>
      </c>
      <c r="H4" s="101">
        <v>0.13043981481481481</v>
      </c>
      <c r="I4" s="294">
        <f>IF((H4=0),"",H4+H5)</f>
        <v>0.24184027777777778</v>
      </c>
      <c r="K4" s="38" t="str">
        <f>IF(ISERROR(VLOOKUP(C4,'Startovní listina'!$B$5:$F$141,5)),"",VLOOKUP(C4,'Startovní listina'!$B$5:$F$141,5))</f>
        <v>Odolená Voda</v>
      </c>
    </row>
    <row r="5" spans="2:15" ht="13.5" customHeight="1" thickBot="1">
      <c r="B5" s="291"/>
      <c r="C5" s="45">
        <v>2</v>
      </c>
      <c r="D5" s="44" t="str">
        <f>IF(ISERROR(VLOOKUP(C5,'Startovní listina'!$B$5:$F$141,2)),"",VLOOKUP(C5,'Startovní listina'!$B$5:$F$141,2))</f>
        <v>Barvíř</v>
      </c>
      <c r="E5" s="43" t="str">
        <f>IF(ISERROR(VLOOKUP(C5,'Startovní listina'!$B$5:$F$141,3)),"",VLOOKUP(C5,'Startovní listina'!$B$5:$F$141,3))</f>
        <v>Jiří</v>
      </c>
      <c r="F5" s="49">
        <f>IF(ISERROR(VLOOKUP(C5,'Startovní listina'!$B$5:$F$141,4)),"",VLOOKUP(C5,'Startovní listina'!$B$5:$F$141,4))</f>
        <v>1982</v>
      </c>
      <c r="G5" s="293"/>
      <c r="H5" s="102">
        <v>0.11140046296296297</v>
      </c>
      <c r="I5" s="295"/>
      <c r="J5" s="51"/>
      <c r="K5" s="38" t="str">
        <f>IF(ISERROR(VLOOKUP(C5,'Startovní listina'!$B$5:$F$141,5)),"",VLOOKUP(C5,'Startovní listina'!$B$5:$F$141,5))</f>
        <v>R.I.P. Brno</v>
      </c>
    </row>
    <row r="6" spans="2:15" ht="12.75" customHeight="1">
      <c r="B6" s="290" t="s">
        <v>25</v>
      </c>
      <c r="C6" s="46">
        <v>11</v>
      </c>
      <c r="D6" s="48" t="str">
        <f>IF(ISERROR(VLOOKUP(C6,'Startovní listina'!$B$5:$F$141,2)),"",VLOOKUP(C6,'Startovní listina'!$B$5:$F$141,2))</f>
        <v>Kopečný</v>
      </c>
      <c r="E6" s="47" t="str">
        <f>IF(ISERROR(VLOOKUP(C6,'Startovní listina'!$B$5:$F$141,3)),"",VLOOKUP(C6,'Startovní listina'!$B$5:$F$141,3))</f>
        <v>Dušan</v>
      </c>
      <c r="F6" s="46">
        <f>IF(ISERROR(VLOOKUP(C6,'Startovní listina'!$B$5:$F$141,4)),"",VLOOKUP(C6,'Startovní listina'!$B$5:$F$141,4))</f>
        <v>1973</v>
      </c>
      <c r="G6" s="292" t="str">
        <f>IF(K6=K7,K6,"RŮZNÉ ODDÍLY !!!")</f>
        <v>RŮZNÉ ODDÍLY !!!</v>
      </c>
      <c r="H6" s="101">
        <v>8.4212962962962976E-2</v>
      </c>
      <c r="I6" s="294">
        <f>IF((H6=0),"",H6+H7)</f>
        <v>0.17148148148148151</v>
      </c>
      <c r="J6" s="51"/>
      <c r="K6" s="38" t="str">
        <f>IF(ISERROR(VLOOKUP(C6,'Startovní listina'!$B$5:$F$141,5)),"",VLOOKUP(C6,'Startovní listina'!$B$5:$F$141,5))</f>
        <v>AK Drnovice</v>
      </c>
    </row>
    <row r="7" spans="2:15" ht="15" customHeight="1" thickBot="1">
      <c r="B7" s="291"/>
      <c r="C7" s="45">
        <v>8</v>
      </c>
      <c r="D7" s="44" t="str">
        <f>IF(ISERROR(VLOOKUP(C7,'Startovní listina'!$B$5:$F$141,2)),"",VLOOKUP(C7,'Startovní listina'!$B$5:$F$141,2))</f>
        <v>Chramosta</v>
      </c>
      <c r="E7" s="43" t="str">
        <f>IF(ISERROR(VLOOKUP(C7,'Startovní listina'!$B$5:$F$141,3)),"",VLOOKUP(C7,'Startovní listina'!$B$5:$F$141,3))</f>
        <v>Jaroslav</v>
      </c>
      <c r="F7" s="49">
        <f>IF(ISERROR(VLOOKUP(C7,'Startovní listina'!$B$5:$F$141,4)),"",VLOOKUP(C7,'Startovní listina'!$B$5:$F$141,4))</f>
        <v>1966</v>
      </c>
      <c r="G7" s="293"/>
      <c r="H7" s="102">
        <v>8.7268518518518523E-2</v>
      </c>
      <c r="I7" s="295"/>
      <c r="J7" s="41"/>
      <c r="K7" s="50" t="str">
        <f>IF(ISERROR(VLOOKUP(C7,'Startovní listina'!$B$5:$F$141,5)),"",VLOOKUP(C7,'Startovní listina'!$B$5:$F$141,5))</f>
        <v>JABOJA Team Děčín</v>
      </c>
      <c r="L7" s="50"/>
      <c r="N7" s="50"/>
      <c r="O7" s="50"/>
    </row>
    <row r="8" spans="2:15" ht="12.75" customHeight="1">
      <c r="B8" s="290" t="s">
        <v>26</v>
      </c>
      <c r="C8" s="46">
        <v>9</v>
      </c>
      <c r="D8" s="48" t="str">
        <f>IF(ISERROR(VLOOKUP(C8,'Startovní listina'!$B$5:$F$141,2)),"",VLOOKUP(C8,'Startovní listina'!$B$5:$F$141,2))</f>
        <v>Vytisk</v>
      </c>
      <c r="E8" s="47" t="str">
        <f>IF(ISERROR(VLOOKUP(C8,'Startovní listina'!$B$5:$F$141,3)),"",VLOOKUP(C8,'Startovní listina'!$B$5:$F$141,3))</f>
        <v>Alfons</v>
      </c>
      <c r="F8" s="46">
        <f>IF(ISERROR(VLOOKUP(C8,'Startovní listina'!$B$5:$F$141,4)),"",VLOOKUP(C8,'Startovní listina'!$B$5:$F$141,4))</f>
        <v>1949</v>
      </c>
      <c r="G8" s="302" t="str">
        <f>IF(K8=K9,K8,"RŮZNÉ ODDÍLY !!!")</f>
        <v>RŮZNÉ ODDÍLY !!!</v>
      </c>
      <c r="H8" s="101">
        <v>0.1112962962962963</v>
      </c>
      <c r="I8" s="294">
        <f>IF((H8=0),"",H8+H9)</f>
        <v>0.21728009259259259</v>
      </c>
      <c r="K8" s="38" t="str">
        <f>IF(ISERROR(VLOOKUP(C8,'Startovní listina'!$B$5:$F$141,5)),"",VLOOKUP(C8,'Startovní listina'!$B$5:$F$141,5))</f>
        <v>MKS Ostrava</v>
      </c>
    </row>
    <row r="9" spans="2:15" ht="13.5" customHeight="1" thickBot="1">
      <c r="B9" s="291"/>
      <c r="C9" s="45">
        <v>10</v>
      </c>
      <c r="D9" s="44" t="str">
        <f>IF(ISERROR(VLOOKUP(C9,'Startovní listina'!$B$5:$F$141,2)),"",VLOOKUP(C9,'Startovní listina'!$B$5:$F$141,2))</f>
        <v>Bolek</v>
      </c>
      <c r="E9" s="43" t="str">
        <f>IF(ISERROR(VLOOKUP(C9,'Startovní listina'!$B$5:$F$141,3)),"",VLOOKUP(C9,'Startovní listina'!$B$5:$F$141,3))</f>
        <v>Rostislav</v>
      </c>
      <c r="F9" s="49">
        <f>IF(ISERROR(VLOOKUP(C9,'Startovní listina'!$B$5:$F$141,4)),"",VLOOKUP(C9,'Startovní listina'!$B$5:$F$141,4))</f>
        <v>1965</v>
      </c>
      <c r="G9" s="303"/>
      <c r="H9" s="102">
        <v>0.1059837962962963</v>
      </c>
      <c r="I9" s="295"/>
      <c r="K9" s="38" t="str">
        <f>IF(ISERROR(VLOOKUP(C9,'Startovní listina'!$B$5:$F$141,5)),"",VLOOKUP(C9,'Startovní listina'!$B$5:$F$141,5))</f>
        <v>Insportline Ostrava</v>
      </c>
    </row>
    <row r="10" spans="2:15" ht="13.5" customHeight="1">
      <c r="B10" s="290" t="s">
        <v>27</v>
      </c>
      <c r="C10" s="46">
        <v>23</v>
      </c>
      <c r="D10" s="48" t="str">
        <f>IF(ISERROR(VLOOKUP(C10,'Startovní listina'!$B$5:$F$141,2)),"",VLOOKUP(C10,'Startovní listina'!$B$5:$F$141,2))</f>
        <v>Kryštof</v>
      </c>
      <c r="E10" s="47" t="str">
        <f>IF(ISERROR(VLOOKUP(C10,'Startovní listina'!$B$5:$F$141,3)),"",VLOOKUP(C10,'Startovní listina'!$B$5:$F$141,3))</f>
        <v>Ondřej</v>
      </c>
      <c r="F10" s="46">
        <f>IF(ISERROR(VLOOKUP(C10,'Startovní listina'!$B$5:$F$141,4)),"",VLOOKUP(C10,'Startovní listina'!$B$5:$F$141,4))</f>
        <v>1976</v>
      </c>
      <c r="G10" s="302" t="str">
        <f>IF(K10=K11,K10,"RŮZNÉ ODDÍLY !!!")</f>
        <v>RŮZNÉ ODDÍLY !!!</v>
      </c>
      <c r="H10" s="101">
        <v>0.12789351851851852</v>
      </c>
      <c r="I10" s="294">
        <f>IF((H10=0),"",H10+H11)</f>
        <v>0.25750000000000001</v>
      </c>
      <c r="K10" s="38" t="str">
        <f>IF(ISERROR(VLOOKUP(C10,'Startovní listina'!$B$5:$F$141,5)),"",VLOOKUP(C10,'Startovní listina'!$B$5:$F$141,5))</f>
        <v>Jiskra Vír</v>
      </c>
      <c r="L10" s="40"/>
    </row>
    <row r="11" spans="2:15" ht="13.5" customHeight="1" thickBot="1">
      <c r="B11" s="291"/>
      <c r="C11" s="45">
        <v>24</v>
      </c>
      <c r="D11" s="44" t="str">
        <f>IF(ISERROR(VLOOKUP(C11,'Startovní listina'!$B$5:$F$141,2)),"",VLOOKUP(C11,'Startovní listina'!$B$5:$F$141,2))</f>
        <v>Šedová</v>
      </c>
      <c r="E11" s="43" t="str">
        <f>IF(ISERROR(VLOOKUP(C11,'Startovní listina'!$B$5:$F$141,3)),"",VLOOKUP(C11,'Startovní listina'!$B$5:$F$141,3))</f>
        <v>Věra</v>
      </c>
      <c r="F11" s="49">
        <f>IF(ISERROR(VLOOKUP(C11,'Startovní listina'!$B$5:$F$141,4)),"",VLOOKUP(C11,'Startovní listina'!$B$5:$F$141,4))</f>
        <v>1964</v>
      </c>
      <c r="G11" s="303"/>
      <c r="H11" s="102">
        <v>0.12960648148148149</v>
      </c>
      <c r="I11" s="295"/>
      <c r="K11" s="38" t="str">
        <f>IF(ISERROR(VLOOKUP(C11,'Startovní listina'!$B$5:$F$141,5)),"",VLOOKUP(C11,'Startovní listina'!$B$5:$F$141,5))</f>
        <v>Atletic Třebíč</v>
      </c>
      <c r="L11" s="40"/>
    </row>
    <row r="12" spans="2:15" ht="12.75" customHeight="1">
      <c r="B12" s="290" t="s">
        <v>28</v>
      </c>
      <c r="C12" s="46">
        <v>35</v>
      </c>
      <c r="D12" s="48" t="str">
        <f>IF(ISERROR(VLOOKUP(C12,'Startovní listina'!$B$5:$F$141,2)),"",VLOOKUP(C12,'Startovní listina'!$B$5:$F$141,2))</f>
        <v>Dušil</v>
      </c>
      <c r="E12" s="47" t="str">
        <f>IF(ISERROR(VLOOKUP(C12,'Startovní listina'!$B$5:$F$141,3)),"",VLOOKUP(C12,'Startovní listina'!$B$5:$F$141,3))</f>
        <v>Jaroslav</v>
      </c>
      <c r="F12" s="46">
        <f>IF(ISERROR(VLOOKUP(C12,'Startovní listina'!$B$5:$F$141,4)),"",VLOOKUP(C12,'Startovní listina'!$B$5:$F$141,4))</f>
        <v>1970</v>
      </c>
      <c r="G12" s="302" t="str">
        <f>IF(K12=K13,K12,"RŮZNÉ ODDÍLY !!!")</f>
        <v>RŮZNÉ ODDÍLY !!!</v>
      </c>
      <c r="H12" s="101">
        <v>0.10532407407407407</v>
      </c>
      <c r="I12" s="294">
        <f>IF((H12=0),"",H12+H13)</f>
        <v>0.26475694444444442</v>
      </c>
      <c r="K12" s="38" t="str">
        <f>IF(ISERROR(VLOOKUP(C12,'Startovní listina'!$B$5:$F$141,5)),"",VLOOKUP(C12,'Startovní listina'!$B$5:$F$141,5))</f>
        <v>Běžecký klub Brno</v>
      </c>
    </row>
    <row r="13" spans="2:15" ht="13.5" customHeight="1" thickBot="1">
      <c r="B13" s="291"/>
      <c r="C13" s="45">
        <v>36</v>
      </c>
      <c r="D13" s="44" t="str">
        <f>IF(ISERROR(VLOOKUP(C13,'Startovní listina'!$B$5:$F$141,2)),"",VLOOKUP(C13,'Startovní listina'!$B$5:$F$141,2))</f>
        <v>Němec</v>
      </c>
      <c r="E13" s="43" t="str">
        <f>IF(ISERROR(VLOOKUP(C13,'Startovní listina'!$B$5:$F$141,3)),"",VLOOKUP(C13,'Startovní listina'!$B$5:$F$141,3))</f>
        <v>Jaroslav</v>
      </c>
      <c r="F13" s="49">
        <f>IF(ISERROR(VLOOKUP(C13,'Startovní listina'!$B$5:$F$141,4)),"",VLOOKUP(C13,'Startovní listina'!$B$5:$F$141,4))</f>
        <v>1952</v>
      </c>
      <c r="G13" s="303"/>
      <c r="H13" s="102">
        <v>0.15943287037037038</v>
      </c>
      <c r="I13" s="295"/>
      <c r="K13" s="38" t="str">
        <f>IF(ISERROR(VLOOKUP(C13,'Startovní listina'!$B$5:$F$141,5)),"",VLOOKUP(C13,'Startovní listina'!$B$5:$F$141,5))</f>
        <v>Blansko</v>
      </c>
      <c r="L13" s="52"/>
    </row>
    <row r="14" spans="2:15" ht="12.75" customHeight="1">
      <c r="B14" s="290" t="s">
        <v>29</v>
      </c>
      <c r="C14" s="46">
        <v>82</v>
      </c>
      <c r="D14" s="23" t="str">
        <f>IF(ISERROR(VLOOKUP(C14,'Startovní listina'!$B$5:$F$141,2)),"",VLOOKUP(C14,'Startovní listina'!$B$5:$F$141,2))</f>
        <v>Šorf</v>
      </c>
      <c r="E14" s="23" t="str">
        <f>IF(ISERROR(VLOOKUP(C14,'Startovní listina'!$B$5:$F$141,3)),"",VLOOKUP(C14,'Startovní listina'!$B$5:$F$141,3))</f>
        <v>Ivo</v>
      </c>
      <c r="F14" s="46">
        <f>IF(ISERROR(VLOOKUP(C14,'Startovní listina'!$B$5:$F$141,4)),"",VLOOKUP(C14,'Startovní listina'!$B$5:$F$141,4))</f>
        <v>1975</v>
      </c>
      <c r="G14" s="302" t="str">
        <f>IF(K14=K15,K14,"RŮZNÉ ODDÍLY !!!")</f>
        <v>RŮZNÉ ODDÍLY !!!</v>
      </c>
      <c r="H14" s="101">
        <v>9.0972222222222218E-2</v>
      </c>
      <c r="I14" s="304">
        <f>IF((H14=0),"",H14+H15)</f>
        <v>0.17053240740740741</v>
      </c>
      <c r="K14" s="38" t="str">
        <f>IF(ISERROR(VLOOKUP(C14,'Startovní listina'!$B$5:$F$141,5)),"",VLOOKUP(C14,'Startovní listina'!$B$5:$F$141,5))</f>
        <v>ABND Racing Team Bystřice nad Pernštejnem</v>
      </c>
    </row>
    <row r="15" spans="2:15" ht="13.5" customHeight="1" thickBot="1">
      <c r="B15" s="291"/>
      <c r="C15" s="42">
        <v>107</v>
      </c>
      <c r="D15" s="54" t="str">
        <f>IF(ISERROR(VLOOKUP(C15,'Startovní listina'!$B$5:$F$141,2)),"",VLOOKUP(C15,'Startovní listina'!$B$5:$F$141,2))</f>
        <v>Jeneš</v>
      </c>
      <c r="E15" s="53" t="str">
        <f>IF(ISERROR(VLOOKUP(C15,'Startovní listina'!$B$5:$F$141,3)),"",VLOOKUP(C15,'Startovní listina'!$B$5:$F$141,3))</f>
        <v>Kamil</v>
      </c>
      <c r="F15" s="42">
        <f>IF(ISERROR(VLOOKUP(C15,'Startovní listina'!$B$5:$F$141,4)),"",VLOOKUP(C15,'Startovní listina'!$B$5:$F$141,4))</f>
        <v>1984</v>
      </c>
      <c r="G15" s="303"/>
      <c r="H15" s="102">
        <v>7.9560185185185192E-2</v>
      </c>
      <c r="I15" s="295"/>
      <c r="K15" s="38" t="str">
        <f>IF(ISERROR(VLOOKUP(C15,'Startovní listina'!$B$5:$F$141,5)),"",VLOOKUP(C15,'Startovní listina'!$B$5:$F$141,5))</f>
        <v>3KJRUN</v>
      </c>
      <c r="L15" s="40"/>
    </row>
    <row r="16" spans="2:15">
      <c r="B16" s="290" t="s">
        <v>30</v>
      </c>
      <c r="C16" s="46">
        <v>28</v>
      </c>
      <c r="D16" s="23" t="str">
        <f>IF(ISERROR(VLOOKUP(C16,'Startovní listina'!$B$5:$F$141,2)),"",VLOOKUP(C16,'Startovní listina'!$B$5:$F$141,2))</f>
        <v>Mareš</v>
      </c>
      <c r="E16" s="23" t="str">
        <f>IF(ISERROR(VLOOKUP(C16,'Startovní listina'!$B$5:$F$141,3)),"",VLOOKUP(C16,'Startovní listina'!$B$5:$F$141,3))</f>
        <v>Bohumil</v>
      </c>
      <c r="F16" s="46">
        <f>IF(ISERROR(VLOOKUP(C16,'Startovní listina'!$B$5:$F$141,4)),"",VLOOKUP(C16,'Startovní listina'!$B$5:$F$141,4))</f>
        <v>1951</v>
      </c>
      <c r="G16" s="302" t="str">
        <f>IF(K16=K17,K16,"RŮZNÉ ODDÍLY !!!")</f>
        <v>RŮZNÉ ODDÍLY !!!</v>
      </c>
      <c r="H16" s="101">
        <v>9.6608796296296304E-2</v>
      </c>
      <c r="I16" s="304">
        <f>IF((H16=0),"",H16+H17)</f>
        <v>0.18349537037037039</v>
      </c>
      <c r="K16" s="38" t="str">
        <f>IF(ISERROR(VLOOKUP(C16,'Startovní listina'!$B$5:$F$141,5)),"",VLOOKUP(C16,'Startovní listina'!$B$5:$F$141,5))</f>
        <v>LEAR Brno</v>
      </c>
    </row>
    <row r="17" spans="2:11" ht="13.5" thickBot="1">
      <c r="B17" s="291"/>
      <c r="C17" s="42">
        <v>26</v>
      </c>
      <c r="D17" s="54" t="str">
        <f>IF(ISERROR(VLOOKUP(C17,'Startovní listina'!$B$5:$F$141,2)),"",VLOOKUP(C17,'Startovní listina'!$B$5:$F$141,2))</f>
        <v>Kohoutek</v>
      </c>
      <c r="E17" s="53" t="str">
        <f>IF(ISERROR(VLOOKUP(C17,'Startovní listina'!$B$5:$F$141,3)),"",VLOOKUP(C17,'Startovní listina'!$B$5:$F$141,3))</f>
        <v>Jaromír</v>
      </c>
      <c r="F17" s="42">
        <f>IF(ISERROR(VLOOKUP(C17,'Startovní listina'!$B$5:$F$141,4)),"",VLOOKUP(C17,'Startovní listina'!$B$5:$F$141,4))</f>
        <v>1955</v>
      </c>
      <c r="G17" s="303"/>
      <c r="H17" s="102">
        <v>8.6886574074074074E-2</v>
      </c>
      <c r="I17" s="295"/>
      <c r="K17" s="38" t="str">
        <f>IF(ISERROR(VLOOKUP(C17,'Startovní listina'!$B$5:$F$141,5)),"",VLOOKUP(C17,'Startovní listina'!$B$5:$F$141,5))</f>
        <v>watter and snow ski club Brno</v>
      </c>
    </row>
    <row r="18" spans="2:11">
      <c r="B18" s="290" t="s">
        <v>31</v>
      </c>
      <c r="C18" s="46"/>
      <c r="D18" s="23" t="str">
        <f>IF(ISERROR(VLOOKUP(C18,'Startovní listina'!$B$5:$F$141,2)),"",VLOOKUP(C18,'Startovní listina'!$B$5:$F$141,2))</f>
        <v/>
      </c>
      <c r="E18" s="23" t="str">
        <f>IF(ISERROR(VLOOKUP(C18,'Startovní listina'!$B$5:$F$141,3)),"",VLOOKUP(C18,'Startovní listina'!$B$5:$F$141,3))</f>
        <v/>
      </c>
      <c r="F18" s="46" t="str">
        <f>IF(ISERROR(VLOOKUP(C18,'Startovní listina'!$B$5:$F$141,4)),"",VLOOKUP(C18,'Startovní listina'!$B$5:$F$141,4))</f>
        <v/>
      </c>
      <c r="G18" s="302" t="str">
        <f>IF(K18=K19,K18,"RŮZNÉ ODDÍLY !!!")</f>
        <v/>
      </c>
      <c r="H18" s="101"/>
      <c r="I18" s="304" t="str">
        <f>IF((H18=0),"",H18+H19)</f>
        <v/>
      </c>
      <c r="K18" s="38" t="str">
        <f>IF(ISERROR(VLOOKUP(C18,'Startovní listina'!$B$5:$F$141,5)),"",VLOOKUP(C18,'Startovní listina'!$B$5:$F$141,5))</f>
        <v/>
      </c>
    </row>
    <row r="19" spans="2:11" ht="13.5" thickBot="1">
      <c r="B19" s="291"/>
      <c r="C19" s="42"/>
      <c r="D19" s="54" t="str">
        <f>IF(ISERROR(VLOOKUP(C19,'Startovní listina'!$B$5:$F$141,2)),"",VLOOKUP(C19,'Startovní listina'!$B$5:$F$141,2))</f>
        <v/>
      </c>
      <c r="E19" s="53" t="str">
        <f>IF(ISERROR(VLOOKUP(C19,'Startovní listina'!$B$5:$F$141,3)),"",VLOOKUP(C19,'Startovní listina'!$B$5:$F$141,3))</f>
        <v/>
      </c>
      <c r="F19" s="42" t="str">
        <f>IF(ISERROR(VLOOKUP(C19,'Startovní listina'!$B$5:$F$141,4)),"",VLOOKUP(C19,'Startovní listina'!$B$5:$F$141,4))</f>
        <v/>
      </c>
      <c r="G19" s="303"/>
      <c r="H19" s="102"/>
      <c r="I19" s="295"/>
      <c r="K19" s="38" t="str">
        <f>IF(ISERROR(VLOOKUP(C19,'Startovní listina'!$B$5:$F$141,5)),"",VLOOKUP(C19,'Startovní listina'!$B$5:$F$141,5))</f>
        <v/>
      </c>
    </row>
    <row r="20" spans="2:11">
      <c r="B20" s="290" t="s">
        <v>32</v>
      </c>
      <c r="C20" s="46"/>
      <c r="D20" s="23" t="str">
        <f>IF(ISERROR(VLOOKUP(C20,'Startovní listina'!$B$5:$F$141,2)),"",VLOOKUP(C20,'Startovní listina'!$B$5:$F$141,2))</f>
        <v/>
      </c>
      <c r="E20" s="23" t="str">
        <f>IF(ISERROR(VLOOKUP(C20,'Startovní listina'!$B$5:$F$141,3)),"",VLOOKUP(C20,'Startovní listina'!$B$5:$F$141,3))</f>
        <v/>
      </c>
      <c r="F20" s="46" t="str">
        <f>IF(ISERROR(VLOOKUP(C20,'Startovní listina'!$B$5:$F$141,4)),"",VLOOKUP(C20,'Startovní listina'!$B$5:$F$141,4))</f>
        <v/>
      </c>
      <c r="G20" s="302" t="str">
        <f>IF(K20=K21,K20,"RŮZNÉ ODDÍLY !!!")</f>
        <v/>
      </c>
      <c r="H20" s="101"/>
      <c r="I20" s="304" t="str">
        <f>IF((H20=0),"",H20+H21)</f>
        <v/>
      </c>
      <c r="K20" s="38" t="str">
        <f>IF(ISERROR(VLOOKUP(C20,'Startovní listina'!$B$5:$F$141,5)),"",VLOOKUP(C20,'Startovní listina'!$B$5:$F$141,5))</f>
        <v/>
      </c>
    </row>
    <row r="21" spans="2:11" ht="13.5" thickBot="1">
      <c r="B21" s="291"/>
      <c r="C21" s="42"/>
      <c r="D21" s="54" t="str">
        <f>IF(ISERROR(VLOOKUP(C21,'Startovní listina'!$B$5:$F$141,2)),"",VLOOKUP(C21,'Startovní listina'!$B$5:$F$141,2))</f>
        <v/>
      </c>
      <c r="E21" s="53" t="str">
        <f>IF(ISERROR(VLOOKUP(C21,'Startovní listina'!$B$5:$F$141,3)),"",VLOOKUP(C21,'Startovní listina'!$B$5:$F$141,3))</f>
        <v/>
      </c>
      <c r="F21" s="42" t="str">
        <f>IF(ISERROR(VLOOKUP(C21,'Startovní listina'!$B$5:$F$141,4)),"",VLOOKUP(C21,'Startovní listina'!$B$5:$F$141,4))</f>
        <v/>
      </c>
      <c r="G21" s="303"/>
      <c r="H21" s="102"/>
      <c r="I21" s="295"/>
      <c r="K21" s="38" t="str">
        <f>IF(ISERROR(VLOOKUP(C21,'Startovní listina'!$B$5:$F$141,5)),"",VLOOKUP(C21,'Startovní listina'!$B$5:$F$141,5))</f>
        <v/>
      </c>
    </row>
  </sheetData>
  <sheetProtection selectLockedCells="1"/>
  <mergeCells count="29">
    <mergeCell ref="B20:B21"/>
    <mergeCell ref="G20:G21"/>
    <mergeCell ref="I20:I21"/>
    <mergeCell ref="B16:B17"/>
    <mergeCell ref="G16:G17"/>
    <mergeCell ref="I16:I17"/>
    <mergeCell ref="B18:B19"/>
    <mergeCell ref="G18:G19"/>
    <mergeCell ref="I18:I19"/>
    <mergeCell ref="B12:B13"/>
    <mergeCell ref="G12:G13"/>
    <mergeCell ref="I12:I13"/>
    <mergeCell ref="B14:B15"/>
    <mergeCell ref="G14:G15"/>
    <mergeCell ref="I14:I15"/>
    <mergeCell ref="B8:B9"/>
    <mergeCell ref="G8:G9"/>
    <mergeCell ref="I8:I9"/>
    <mergeCell ref="B10:B11"/>
    <mergeCell ref="G10:G11"/>
    <mergeCell ref="I10:I11"/>
    <mergeCell ref="B6:B7"/>
    <mergeCell ref="G6:G7"/>
    <mergeCell ref="I6:I7"/>
    <mergeCell ref="B1:I1"/>
    <mergeCell ref="B2:I2"/>
    <mergeCell ref="B4:B5"/>
    <mergeCell ref="G4:G5"/>
    <mergeCell ref="I4:I5"/>
  </mergeCells>
  <conditionalFormatting sqref="D14">
    <cfRule type="containsText" dxfId="2" priority="3" operator="containsText" text=" ">
      <formula>NOT(ISERROR(SEARCH(" ",D14)))</formula>
    </cfRule>
  </conditionalFormatting>
  <conditionalFormatting sqref="D16 D18 D20">
    <cfRule type="containsText" dxfId="1" priority="2" operator="containsText" text=" ">
      <formula>NOT(ISERROR(SEARCH(" ",D16)))</formula>
    </cfRule>
  </conditionalFormatting>
  <conditionalFormatting sqref="G4:G21">
    <cfRule type="containsText" dxfId="0" priority="1" operator="containsText" text="RŮZNÉ ODDÍLY !!!">
      <formula>NOT(ISERROR(SEARCH("RŮZNÉ ODDÍLY !!!",G4)))</formula>
    </cfRule>
  </conditionalFormatting>
  <pageMargins left="0.23622047244094491" right="0.19685039370078741" top="0.27559055118110237" bottom="0.98425196850393704" header="0.1574803149606299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8"/>
  <dimension ref="A1:AO667"/>
  <sheetViews>
    <sheetView showGridLines="0" showWhiteSpace="0" topLeftCell="A50" workbookViewId="0">
      <selection activeCell="I67" sqref="I67"/>
    </sheetView>
  </sheetViews>
  <sheetFormatPr defaultRowHeight="12.75"/>
  <cols>
    <col min="1" max="1" width="12.7109375" style="64" bestFit="1" customWidth="1"/>
    <col min="2" max="2" width="9.42578125" style="64" bestFit="1" customWidth="1"/>
    <col min="3" max="3" width="8.7109375" style="64" customWidth="1"/>
    <col min="4" max="4" width="9.42578125" style="64" bestFit="1" customWidth="1"/>
    <col min="5" max="5" width="16.5703125" style="64" customWidth="1"/>
    <col min="6" max="6" width="15.7109375" style="64" customWidth="1"/>
    <col min="7" max="7" width="8.85546875" style="79" customWidth="1"/>
    <col min="8" max="8" width="32.140625" style="64" customWidth="1"/>
    <col min="9" max="9" width="11.7109375" style="79" customWidth="1"/>
    <col min="10" max="10" width="3.42578125" style="63" customWidth="1"/>
    <col min="11" max="41" width="9.140625" style="63"/>
    <col min="42" max="16384" width="9.140625" style="64"/>
  </cols>
  <sheetData>
    <row r="1" spans="1:41" ht="48.75" customHeight="1" thickBot="1">
      <c r="A1" s="227" t="str">
        <f>"Výsledková listina - Malý svratecký maraton "&amp;'Prezenční listina'!O2</f>
        <v>Výsledková listina - Malý svratecký maraton 2016</v>
      </c>
      <c r="B1" s="228"/>
      <c r="C1" s="228"/>
      <c r="D1" s="228"/>
      <c r="E1" s="228"/>
      <c r="F1" s="228"/>
      <c r="G1" s="228"/>
      <c r="H1" s="228"/>
      <c r="I1" s="229"/>
    </row>
    <row r="2" spans="1:41" ht="26.25" customHeight="1">
      <c r="A2" s="233">
        <v>42238</v>
      </c>
      <c r="B2" s="234"/>
      <c r="C2" s="234"/>
      <c r="D2" s="234"/>
      <c r="E2" s="234"/>
      <c r="F2" s="234"/>
      <c r="G2" s="234"/>
      <c r="H2" s="234"/>
      <c r="I2" s="235"/>
      <c r="K2" s="236" t="s">
        <v>23</v>
      </c>
      <c r="L2" s="237"/>
      <c r="M2" s="237"/>
      <c r="N2" s="237"/>
      <c r="O2" s="238"/>
    </row>
    <row r="3" spans="1:41" ht="18.75" customHeight="1" thickBot="1">
      <c r="A3" s="230" t="str">
        <f>'Prezenční listina'!O2-1953&amp;". ročník"</f>
        <v>63. ročník</v>
      </c>
      <c r="B3" s="231"/>
      <c r="C3" s="231"/>
      <c r="D3" s="231"/>
      <c r="E3" s="231"/>
      <c r="F3" s="231"/>
      <c r="G3" s="231"/>
      <c r="H3" s="231"/>
      <c r="I3" s="232"/>
      <c r="K3" s="239"/>
      <c r="L3" s="240"/>
      <c r="M3" s="240"/>
      <c r="N3" s="240"/>
      <c r="O3" s="241"/>
    </row>
    <row r="4" spans="1:41" ht="25.5" customHeight="1" thickBot="1">
      <c r="A4" s="80" t="s">
        <v>11</v>
      </c>
      <c r="B4" s="81" t="s">
        <v>12</v>
      </c>
      <c r="C4" s="82" t="s">
        <v>3</v>
      </c>
      <c r="D4" s="81" t="s">
        <v>7</v>
      </c>
      <c r="E4" s="82" t="s">
        <v>6</v>
      </c>
      <c r="F4" s="82" t="s">
        <v>0</v>
      </c>
      <c r="G4" s="82" t="s">
        <v>1</v>
      </c>
      <c r="H4" s="82" t="s">
        <v>4</v>
      </c>
      <c r="I4" s="83" t="s">
        <v>8</v>
      </c>
      <c r="K4" s="239"/>
      <c r="L4" s="240"/>
      <c r="M4" s="240"/>
      <c r="N4" s="240"/>
      <c r="O4" s="241"/>
    </row>
    <row r="5" spans="1:41" s="111" customFormat="1" ht="20.100000000000001" customHeight="1">
      <c r="A5" s="105">
        <v>1</v>
      </c>
      <c r="B5" s="127">
        <v>1</v>
      </c>
      <c r="C5" s="107" t="str">
        <f>'Startovní listina'!G47</f>
        <v>B</v>
      </c>
      <c r="D5" s="107">
        <f>'Startovní listina'!B47</f>
        <v>54</v>
      </c>
      <c r="E5" s="108" t="str">
        <f>'Startovní listina'!C47</f>
        <v>Hýbl</v>
      </c>
      <c r="F5" s="108" t="str">
        <f>'Startovní listina'!D47</f>
        <v>Jiří</v>
      </c>
      <c r="G5" s="108">
        <f>'Startovní listina'!E47</f>
        <v>1967</v>
      </c>
      <c r="H5" s="108" t="str">
        <f>'Startovní listina'!F47</f>
        <v>Hrušovany u Brna</v>
      </c>
      <c r="I5" s="109">
        <v>9.7083333333333341E-2</v>
      </c>
      <c r="J5" s="110"/>
      <c r="K5" s="239"/>
      <c r="L5" s="240"/>
      <c r="M5" s="240"/>
      <c r="N5" s="240"/>
      <c r="O5" s="241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</row>
    <row r="6" spans="1:41" s="111" customFormat="1" ht="20.100000000000001" customHeight="1">
      <c r="A6" s="105">
        <f>IF('Výsledková listina (2)'!D5&lt;&gt;"",A5+1,"")</f>
        <v>2</v>
      </c>
      <c r="B6" s="106"/>
      <c r="C6" s="107" t="str">
        <f>'Startovní listina'!G71</f>
        <v>B</v>
      </c>
      <c r="D6" s="107">
        <f>'Startovní listina'!B71</f>
        <v>87</v>
      </c>
      <c r="E6" s="108" t="str">
        <f>'Startovní listina'!C71</f>
        <v>Hančl</v>
      </c>
      <c r="F6" s="108" t="str">
        <f>'Startovní listina'!D71</f>
        <v>Roman</v>
      </c>
      <c r="G6" s="108">
        <f>'Startovní listina'!E71</f>
        <v>1967</v>
      </c>
      <c r="H6" s="108" t="str">
        <f>'Startovní listina'!F71</f>
        <v>Tišnov</v>
      </c>
      <c r="I6" s="109">
        <v>0.11597222222222221</v>
      </c>
      <c r="J6" s="110"/>
      <c r="K6" s="239"/>
      <c r="L6" s="240"/>
      <c r="M6" s="240"/>
      <c r="N6" s="240"/>
      <c r="O6" s="241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</row>
    <row r="7" spans="1:41" ht="20.100000000000001" customHeight="1">
      <c r="A7" s="105">
        <f>IF('Výsledková listina (2)'!D6&lt;&gt;"",A6+1,"")</f>
        <v>3</v>
      </c>
      <c r="B7" s="106"/>
      <c r="C7" s="107" t="str">
        <f>'Startovní listina'!G5</f>
        <v>A</v>
      </c>
      <c r="D7" s="128">
        <f>'Startovní listina'!B5</f>
        <v>1</v>
      </c>
      <c r="E7" s="108" t="str">
        <f>'Startovní listina'!C5</f>
        <v>Kratochvíl</v>
      </c>
      <c r="F7" s="108" t="str">
        <f>'Startovní listina'!D5</f>
        <v>Jaroslav</v>
      </c>
      <c r="G7" s="108">
        <f>'Startovní listina'!E5</f>
        <v>1977</v>
      </c>
      <c r="H7" s="108" t="str">
        <f>'Startovní listina'!F5</f>
        <v>SDH Hluboké</v>
      </c>
      <c r="I7" s="109">
        <v>0.12658564814814816</v>
      </c>
      <c r="K7" s="239"/>
      <c r="L7" s="240"/>
      <c r="M7" s="240"/>
      <c r="N7" s="240"/>
      <c r="O7" s="241"/>
    </row>
    <row r="8" spans="1:41" ht="20.100000000000001" customHeight="1">
      <c r="A8" s="105">
        <f>IF('Výsledková listina (2)'!D7&lt;&gt;"",A7+1,"")</f>
        <v>4</v>
      </c>
      <c r="B8" s="106"/>
      <c r="C8" s="107" t="str">
        <f>'Startovní listina'!G85</f>
        <v/>
      </c>
      <c r="D8" s="107" t="str">
        <f>'Startovní listina'!B85</f>
        <v/>
      </c>
      <c r="E8" s="108" t="str">
        <f>'Startovní listina'!C85</f>
        <v/>
      </c>
      <c r="F8" s="108" t="str">
        <f>'Startovní listina'!D85</f>
        <v/>
      </c>
      <c r="G8" s="108" t="str">
        <f>'Startovní listina'!E85</f>
        <v/>
      </c>
      <c r="H8" s="108" t="str">
        <f>'Startovní listina'!F85</f>
        <v/>
      </c>
      <c r="I8" s="109">
        <v>0.14457175925925927</v>
      </c>
      <c r="K8" s="239"/>
      <c r="L8" s="240"/>
      <c r="M8" s="240"/>
      <c r="N8" s="240"/>
      <c r="O8" s="241"/>
    </row>
    <row r="9" spans="1:41" ht="20.100000000000001" customHeight="1">
      <c r="A9" s="105" t="str">
        <f>IF('Výsledková listina (2)'!D8&lt;&gt;"",A8+1,"")</f>
        <v/>
      </c>
      <c r="B9" s="106"/>
      <c r="C9" s="107" t="str">
        <f>'Startovní listina'!G59</f>
        <v>B</v>
      </c>
      <c r="D9" s="107">
        <f>'Startovní listina'!B59</f>
        <v>72</v>
      </c>
      <c r="E9" s="108" t="str">
        <f>'Startovní listina'!C59</f>
        <v>Báňa</v>
      </c>
      <c r="F9" s="108" t="str">
        <f>'Startovní listina'!D59</f>
        <v>Karel</v>
      </c>
      <c r="G9" s="108">
        <f>'Startovní listina'!E59</f>
        <v>1975</v>
      </c>
      <c r="H9" s="108" t="str">
        <f>'Startovní listina'!F59</f>
        <v>Jabloňov</v>
      </c>
      <c r="I9" s="109">
        <v>9.9432870370370366E-2</v>
      </c>
      <c r="K9" s="239"/>
      <c r="L9" s="240"/>
      <c r="M9" s="240"/>
      <c r="N9" s="240"/>
      <c r="O9" s="241"/>
    </row>
    <row r="10" spans="1:41" ht="20.100000000000001" customHeight="1">
      <c r="A10" s="105" t="e">
        <f>IF('Výsledková listina (2)'!D9&lt;&gt;"",A9+1,"")</f>
        <v>#VALUE!</v>
      </c>
      <c r="B10" s="106"/>
      <c r="C10" s="107" t="str">
        <f>'Startovní listina'!G46</f>
        <v>B</v>
      </c>
      <c r="D10" s="107">
        <f>'Startovní listina'!B46</f>
        <v>51</v>
      </c>
      <c r="E10" s="108" t="str">
        <f>'Startovní listina'!C46</f>
        <v>Kropáček</v>
      </c>
      <c r="F10" s="108" t="str">
        <f>'Startovní listina'!D46</f>
        <v>Jaroslav</v>
      </c>
      <c r="G10" s="108">
        <f>'Startovní listina'!E46</f>
        <v>1970</v>
      </c>
      <c r="H10" s="108" t="str">
        <f>'Startovní listina'!F46</f>
        <v>Brno</v>
      </c>
      <c r="I10" s="109">
        <v>0.11843749999999999</v>
      </c>
      <c r="K10" s="239"/>
      <c r="L10" s="240"/>
      <c r="M10" s="240"/>
      <c r="N10" s="240"/>
      <c r="O10" s="241"/>
    </row>
    <row r="11" spans="1:41" ht="20.100000000000001" customHeight="1">
      <c r="A11" s="105" t="e">
        <f>IF('Výsledková listina (2)'!D10&lt;&gt;"",A10+1,"")</f>
        <v>#VALUE!</v>
      </c>
      <c r="B11" s="106"/>
      <c r="C11" s="107" t="str">
        <f>'Startovní listina'!G28</f>
        <v>D</v>
      </c>
      <c r="D11" s="107">
        <f>'Startovní listina'!B28</f>
        <v>28</v>
      </c>
      <c r="E11" s="108" t="str">
        <f>'Startovní listina'!C28</f>
        <v>Mareš</v>
      </c>
      <c r="F11" s="108" t="str">
        <f>'Startovní listina'!D28</f>
        <v>Bohumil</v>
      </c>
      <c r="G11" s="108">
        <f>'Startovní listina'!E28</f>
        <v>1951</v>
      </c>
      <c r="H11" s="108" t="str">
        <f>'Startovní listina'!F28</f>
        <v>LEAR Brno</v>
      </c>
      <c r="I11" s="109">
        <v>0.10146990740740741</v>
      </c>
      <c r="K11" s="239"/>
      <c r="L11" s="240"/>
      <c r="M11" s="240"/>
      <c r="N11" s="240"/>
      <c r="O11" s="241"/>
    </row>
    <row r="12" spans="1:41" ht="20.100000000000001" customHeight="1">
      <c r="A12" s="105" t="e">
        <f>IF('Výsledková listina (2)'!D11&lt;&gt;"",A11+1,"")</f>
        <v>#VALUE!</v>
      </c>
      <c r="B12" s="106"/>
      <c r="C12" s="107" t="str">
        <f>'Startovní listina'!G67</f>
        <v>B</v>
      </c>
      <c r="D12" s="107">
        <f>'Startovní listina'!B67</f>
        <v>83</v>
      </c>
      <c r="E12" s="108" t="str">
        <f>'Startovní listina'!C67</f>
        <v>Orálek</v>
      </c>
      <c r="F12" s="108" t="str">
        <f>'Startovní listina'!D67</f>
        <v>Daniel</v>
      </c>
      <c r="G12" s="108">
        <f>'Startovní listina'!E67</f>
        <v>1970</v>
      </c>
      <c r="H12" s="108" t="str">
        <f>'Startovní listina'!F67</f>
        <v>adidas Boost Team/AC Moravská Slávia Brno</v>
      </c>
      <c r="I12" s="109">
        <v>0.10743055555555554</v>
      </c>
      <c r="K12" s="239"/>
      <c r="L12" s="240"/>
      <c r="M12" s="240"/>
      <c r="N12" s="240"/>
      <c r="O12" s="241"/>
    </row>
    <row r="13" spans="1:41" ht="20.100000000000001" customHeight="1" thickBot="1">
      <c r="A13" s="105" t="e">
        <f>IF('Výsledková listina (2)'!D12&lt;&gt;"",A12+1,"")</f>
        <v>#VALUE!</v>
      </c>
      <c r="B13" s="106"/>
      <c r="C13" s="107" t="str">
        <f>'Startovní listina'!G68</f>
        <v>H</v>
      </c>
      <c r="D13" s="107">
        <f>'Startovní listina'!B68</f>
        <v>84</v>
      </c>
      <c r="E13" s="108" t="str">
        <f>'Startovní listina'!C68</f>
        <v>Podmelová</v>
      </c>
      <c r="F13" s="108" t="str">
        <f>'Startovní listina'!D68</f>
        <v>Vilma</v>
      </c>
      <c r="G13" s="108">
        <f>'Startovní listina'!E68</f>
        <v>1962</v>
      </c>
      <c r="H13" s="108" t="str">
        <f>'Startovní listina'!F68</f>
        <v>AC Moravská Slávia Brno</v>
      </c>
      <c r="I13" s="109">
        <v>0.1129976851851852</v>
      </c>
      <c r="K13" s="242"/>
      <c r="L13" s="243"/>
      <c r="M13" s="243"/>
      <c r="N13" s="243"/>
      <c r="O13" s="244"/>
    </row>
    <row r="14" spans="1:41" ht="20.100000000000001" customHeight="1">
      <c r="A14" s="105" t="e">
        <f>IF('Výsledková listina (2)'!D13&lt;&gt;"",A13+1,"")</f>
        <v>#VALUE!</v>
      </c>
      <c r="B14" s="106"/>
      <c r="C14" s="107" t="str">
        <f>'Startovní listina'!G62</f>
        <v>C</v>
      </c>
      <c r="D14" s="107">
        <f>'Startovní listina'!B62</f>
        <v>76</v>
      </c>
      <c r="E14" s="108" t="str">
        <f>'Startovní listina'!C62</f>
        <v>Prokop</v>
      </c>
      <c r="F14" s="108" t="str">
        <f>'Startovní listina'!D62</f>
        <v>Ondřej</v>
      </c>
      <c r="G14" s="108">
        <f>'Startovní listina'!E62</f>
        <v>1962</v>
      </c>
      <c r="H14" s="108" t="str">
        <f>'Startovní listina'!F62</f>
        <v>Čau, Brno</v>
      </c>
      <c r="I14" s="109">
        <v>0.11290509259259258</v>
      </c>
    </row>
    <row r="15" spans="1:41" ht="20.100000000000001" customHeight="1">
      <c r="A15" s="105" t="e">
        <f>IF('Výsledková listina (2)'!D14&lt;&gt;"",A14+1,"")</f>
        <v>#VALUE!</v>
      </c>
      <c r="B15" s="106"/>
      <c r="C15" s="107" t="str">
        <f>'Startovní listina'!G55</f>
        <v>C</v>
      </c>
      <c r="D15" s="107">
        <f>'Startovní listina'!B55</f>
        <v>64</v>
      </c>
      <c r="E15" s="108" t="str">
        <f>'Startovní listina'!C55</f>
        <v>Ožana</v>
      </c>
      <c r="F15" s="108" t="str">
        <f>'Startovní listina'!D55</f>
        <v>Václav</v>
      </c>
      <c r="G15" s="108">
        <f>'Startovní listina'!E55</f>
        <v>1964</v>
      </c>
      <c r="H15" s="108" t="str">
        <f>'Startovní listina'!F55</f>
        <v>Atletic Třebíč</v>
      </c>
      <c r="I15" s="109">
        <v>0.11152777777777778</v>
      </c>
    </row>
    <row r="16" spans="1:41" ht="20.100000000000001" customHeight="1">
      <c r="A16" s="105" t="e">
        <f>IF('Výsledková listina (2)'!D15&lt;&gt;"",A15+1,"")</f>
        <v>#VALUE!</v>
      </c>
      <c r="B16" s="106"/>
      <c r="C16" s="107" t="str">
        <f>'Startovní listina'!G60</f>
        <v>A</v>
      </c>
      <c r="D16" s="107">
        <f>'Startovní listina'!B60</f>
        <v>73</v>
      </c>
      <c r="E16" s="108" t="str">
        <f>'Startovní listina'!C60</f>
        <v>Hlavsa</v>
      </c>
      <c r="F16" s="108" t="str">
        <f>'Startovní listina'!D60</f>
        <v>Tomáš</v>
      </c>
      <c r="G16" s="108">
        <f>'Startovní listina'!E60</f>
        <v>1983</v>
      </c>
      <c r="H16" s="108" t="str">
        <f>'Startovní listina'!F60</f>
        <v>Adamov</v>
      </c>
      <c r="I16" s="109">
        <v>0.11034722222222222</v>
      </c>
    </row>
    <row r="17" spans="1:13" ht="20.100000000000001" customHeight="1">
      <c r="A17" s="105" t="e">
        <f>IF('Výsledková listina (2)'!D16&lt;&gt;"",A16+1,"")</f>
        <v>#VALUE!</v>
      </c>
      <c r="B17" s="106"/>
      <c r="C17" s="107" t="str">
        <f>'Startovní listina'!G7</f>
        <v>C</v>
      </c>
      <c r="D17" s="107">
        <f>'Startovní listina'!B7</f>
        <v>3</v>
      </c>
      <c r="E17" s="108" t="str">
        <f>'Startovní listina'!C7</f>
        <v>Češner</v>
      </c>
      <c r="F17" s="108" t="str">
        <f>'Startovní listina'!D7</f>
        <v>Vladimír</v>
      </c>
      <c r="G17" s="108">
        <f>'Startovní listina'!E7</f>
        <v>1958</v>
      </c>
      <c r="H17" s="108" t="str">
        <f>'Startovní listina'!F7</f>
        <v>Odolená Voda</v>
      </c>
      <c r="I17" s="109">
        <v>0.13043981481481481</v>
      </c>
    </row>
    <row r="18" spans="1:13" ht="20.100000000000001" customHeight="1">
      <c r="A18" s="105" t="e">
        <f>IF('Výsledková listina (2)'!D17&lt;&gt;"",A17+1,"")</f>
        <v>#VALUE!</v>
      </c>
      <c r="B18" s="106"/>
      <c r="C18" s="107" t="str">
        <f>'Startovní listina'!G63</f>
        <v>C</v>
      </c>
      <c r="D18" s="107">
        <f>'Startovní listina'!B63</f>
        <v>77</v>
      </c>
      <c r="E18" s="108" t="str">
        <f>'Startovní listina'!C63</f>
        <v>Rerych</v>
      </c>
      <c r="F18" s="108" t="str">
        <f>'Startovní listina'!D63</f>
        <v>Jiří</v>
      </c>
      <c r="G18" s="108">
        <f>'Startovní listina'!E63</f>
        <v>1962</v>
      </c>
      <c r="H18" s="108" t="str">
        <f>'Startovní listina'!F63</f>
        <v>adidas Boost Team/AC Moravská Slávia Brno</v>
      </c>
      <c r="I18" s="109">
        <v>0.11059027777777779</v>
      </c>
    </row>
    <row r="19" spans="1:13" ht="20.100000000000001" customHeight="1">
      <c r="A19" s="105" t="e">
        <f>IF('Výsledková listina (2)'!D18&lt;&gt;"",A18+1,"")</f>
        <v>#VALUE!</v>
      </c>
      <c r="B19" s="106"/>
      <c r="C19" s="107" t="str">
        <f>'Startovní listina'!G49</f>
        <v>C</v>
      </c>
      <c r="D19" s="107">
        <f>'Startovní listina'!B49</f>
        <v>58</v>
      </c>
      <c r="E19" s="108" t="str">
        <f>'Startovní listina'!C49</f>
        <v>Šimunek</v>
      </c>
      <c r="F19" s="108" t="str">
        <f>'Startovní listina'!D49</f>
        <v>Martin</v>
      </c>
      <c r="G19" s="108">
        <f>'Startovní listina'!E49</f>
        <v>1966</v>
      </c>
      <c r="H19" s="108" t="str">
        <f>'Startovní listina'!F49</f>
        <v>Botanka running, Modřice</v>
      </c>
      <c r="I19" s="109">
        <v>9.2511574074074066E-2</v>
      </c>
      <c r="M19" s="100"/>
    </row>
    <row r="20" spans="1:13" ht="20.100000000000001" customHeight="1">
      <c r="A20" s="105" t="e">
        <f>IF('Výsledková listina (2)'!D19&lt;&gt;"",A19+1,"")</f>
        <v>#VALUE!</v>
      </c>
      <c r="B20" s="106"/>
      <c r="C20" s="107" t="str">
        <f>'Startovní listina'!G14</f>
        <v>C</v>
      </c>
      <c r="D20" s="107">
        <f>'Startovní listina'!B14</f>
        <v>10</v>
      </c>
      <c r="E20" s="108" t="str">
        <f>'Startovní listina'!C14</f>
        <v>Bolek</v>
      </c>
      <c r="F20" s="108" t="str">
        <f>'Startovní listina'!D14</f>
        <v>Rostislav</v>
      </c>
      <c r="G20" s="108">
        <f>'Startovní listina'!E14</f>
        <v>1965</v>
      </c>
      <c r="H20" s="108" t="str">
        <f>'Startovní listina'!F14</f>
        <v>Insportline Ostrava</v>
      </c>
      <c r="I20" s="109">
        <v>0.1059837962962963</v>
      </c>
    </row>
    <row r="21" spans="1:13" ht="20.100000000000001" customHeight="1">
      <c r="A21" s="105" t="e">
        <f>IF('Výsledková listina (2)'!D20&lt;&gt;"",A20+1,"")</f>
        <v>#VALUE!</v>
      </c>
      <c r="B21" s="106"/>
      <c r="C21" s="107" t="str">
        <f>'Startovní listina'!G42</f>
        <v>A</v>
      </c>
      <c r="D21" s="107">
        <f>'Startovní listina'!B42</f>
        <v>46</v>
      </c>
      <c r="E21" s="108" t="str">
        <f>'Startovní listina'!C42</f>
        <v>Vágner</v>
      </c>
      <c r="F21" s="108" t="str">
        <f>'Startovní listina'!D42</f>
        <v>Vojtěch</v>
      </c>
      <c r="G21" s="108">
        <f>'Startovní listina'!E42</f>
        <v>1999</v>
      </c>
      <c r="H21" s="108" t="str">
        <f>'Startovní listina'!F42</f>
        <v>Brno</v>
      </c>
      <c r="I21" s="109">
        <v>0.11789351851851852</v>
      </c>
    </row>
    <row r="22" spans="1:13" ht="20.100000000000001" customHeight="1">
      <c r="A22" s="105" t="e">
        <f>IF('Výsledková listina (2)'!D22&lt;&gt;"",A21+1,"")</f>
        <v>#VALUE!</v>
      </c>
      <c r="B22" s="106"/>
      <c r="C22" s="107" t="str">
        <f>'Startovní listina'!G79</f>
        <v>B</v>
      </c>
      <c r="D22" s="107">
        <f>'Startovní listina'!B79</f>
        <v>96</v>
      </c>
      <c r="E22" s="108" t="str">
        <f>'Startovní listina'!C79</f>
        <v>Konečný</v>
      </c>
      <c r="F22" s="108" t="str">
        <f>'Startovní listina'!D79</f>
        <v>Jaroslav</v>
      </c>
      <c r="G22" s="108">
        <f>'Startovní listina'!E79</f>
        <v>1969</v>
      </c>
      <c r="H22" s="108" t="str">
        <f>'Startovní listina'!F79</f>
        <v>Essens Popůvky</v>
      </c>
      <c r="I22" s="109">
        <v>9.2696759259259257E-2</v>
      </c>
    </row>
    <row r="23" spans="1:13" ht="20.100000000000001" customHeight="1">
      <c r="A23" s="105" t="e">
        <f>IF('Výsledková listina (2)'!D21&lt;&gt;"",A22+1,"")</f>
        <v>#VALUE!</v>
      </c>
      <c r="B23" s="106"/>
      <c r="C23" s="107" t="str">
        <f>'Startovní listina'!G15</f>
        <v>B</v>
      </c>
      <c r="D23" s="107">
        <f>'Startovní listina'!B15</f>
        <v>11</v>
      </c>
      <c r="E23" s="108" t="str">
        <f>'Startovní listina'!C15</f>
        <v>Kopečný</v>
      </c>
      <c r="F23" s="108" t="str">
        <f>'Startovní listina'!D15</f>
        <v>Dušan</v>
      </c>
      <c r="G23" s="108">
        <f>'Startovní listina'!E15</f>
        <v>1973</v>
      </c>
      <c r="H23" s="108" t="str">
        <f>'Startovní listina'!F15</f>
        <v>AK Drnovice</v>
      </c>
      <c r="I23" s="109">
        <v>8.4212962962962976E-2</v>
      </c>
    </row>
    <row r="24" spans="1:13" ht="20.100000000000001" customHeight="1">
      <c r="A24" s="105" t="e">
        <f>IF('Výsledková listina (2)'!D23&lt;&gt;"",A23+1,"")</f>
        <v>#VALUE!</v>
      </c>
      <c r="B24" s="106"/>
      <c r="C24" s="107" t="str">
        <f>'Startovní listina'!G91</f>
        <v/>
      </c>
      <c r="D24" s="107" t="str">
        <f>'Startovní listina'!B91</f>
        <v/>
      </c>
      <c r="E24" s="108" t="str">
        <f>'Startovní listina'!C91</f>
        <v/>
      </c>
      <c r="F24" s="108" t="str">
        <f>'Startovní listina'!D91</f>
        <v/>
      </c>
      <c r="G24" s="108" t="str">
        <f>'Startovní listina'!E91</f>
        <v/>
      </c>
      <c r="H24" s="108" t="str">
        <f>'Startovní listina'!F91</f>
        <v/>
      </c>
      <c r="I24" s="109">
        <v>0.10452546296296296</v>
      </c>
    </row>
    <row r="25" spans="1:13" ht="20.100000000000001" customHeight="1">
      <c r="A25" s="105" t="str">
        <f>IF('Výsledková listina (2)'!D24&lt;&gt;"",A24+1,"")</f>
        <v/>
      </c>
      <c r="B25" s="106"/>
      <c r="C25" s="107" t="str">
        <f>'Startovní listina'!G74</f>
        <v>A</v>
      </c>
      <c r="D25" s="107">
        <f>'Startovní listina'!B74</f>
        <v>91</v>
      </c>
      <c r="E25" s="108" t="str">
        <f>'Startovní listina'!C74</f>
        <v>Hakl</v>
      </c>
      <c r="F25" s="108" t="str">
        <f>'Startovní listina'!D74</f>
        <v>Martin</v>
      </c>
      <c r="G25" s="108">
        <f>'Startovní listina'!E74</f>
        <v>1987</v>
      </c>
      <c r="H25" s="108" t="str">
        <f>'Startovní listina'!F74</f>
        <v>Running With Those That Can't</v>
      </c>
      <c r="I25" s="109">
        <v>9.0972222222222218E-2</v>
      </c>
    </row>
    <row r="26" spans="1:13" ht="20.100000000000001" customHeight="1">
      <c r="A26" s="105" t="e">
        <f>IF('Výsledková listina (2)'!D25&lt;&gt;"",A25+1,"")</f>
        <v>#VALUE!</v>
      </c>
      <c r="B26" s="106"/>
      <c r="C26" s="107" t="str">
        <f>'Startovní listina'!G44</f>
        <v>A</v>
      </c>
      <c r="D26" s="107">
        <f>'Startovní listina'!B44</f>
        <v>48</v>
      </c>
      <c r="E26" s="108" t="str">
        <f>'Startovní listina'!C44</f>
        <v>Příhoda</v>
      </c>
      <c r="F26" s="108" t="str">
        <f>'Startovní listina'!D44</f>
        <v>Jan</v>
      </c>
      <c r="G26" s="108">
        <f>'Startovní listina'!E44</f>
        <v>1983</v>
      </c>
      <c r="H26" s="108" t="str">
        <f>'Startovní listina'!F44</f>
        <v>Ždánice</v>
      </c>
      <c r="I26" s="109">
        <v>0.13237268518518519</v>
      </c>
    </row>
    <row r="27" spans="1:13" ht="20.100000000000001" customHeight="1">
      <c r="A27" s="105" t="e">
        <f>IF('Výsledková listina (2)'!D26&lt;&gt;"",A26+1,"")</f>
        <v>#VALUE!</v>
      </c>
      <c r="B27" s="106"/>
      <c r="C27" s="107" t="str">
        <f>'Startovní listina'!G84</f>
        <v>A</v>
      </c>
      <c r="D27" s="107">
        <f>'Startovní listina'!B84</f>
        <v>101</v>
      </c>
      <c r="E27" s="108" t="str">
        <f>'Startovní listina'!C84</f>
        <v>Jeneš</v>
      </c>
      <c r="F27" s="108" t="str">
        <f>'Startovní listina'!D84</f>
        <v>Kamil</v>
      </c>
      <c r="G27" s="108">
        <f>'Startovní listina'!E84</f>
        <v>1984</v>
      </c>
      <c r="H27" s="108" t="str">
        <f>'Startovní listina'!F84</f>
        <v>3KJRUN</v>
      </c>
      <c r="I27" s="109">
        <v>0.10303240740740742</v>
      </c>
    </row>
    <row r="28" spans="1:13" ht="20.100000000000001" customHeight="1">
      <c r="A28" s="105" t="e">
        <f>IF('Výsledková listina (2)'!D27&lt;&gt;"",A27+1,"")</f>
        <v>#VALUE!</v>
      </c>
      <c r="B28" s="106"/>
      <c r="C28" s="107" t="str">
        <f>'Startovní listina'!G87</f>
        <v/>
      </c>
      <c r="D28" s="107" t="str">
        <f>'Startovní listina'!B87</f>
        <v/>
      </c>
      <c r="E28" s="108" t="str">
        <f>'Startovní listina'!C87</f>
        <v/>
      </c>
      <c r="F28" s="108" t="str">
        <f>'Startovní listina'!D87</f>
        <v/>
      </c>
      <c r="G28" s="108" t="str">
        <f>'Startovní listina'!E87</f>
        <v/>
      </c>
      <c r="H28" s="108" t="str">
        <f>'Startovní listina'!F87</f>
        <v/>
      </c>
      <c r="I28" s="109">
        <v>0.10371527777777778</v>
      </c>
    </row>
    <row r="29" spans="1:13" ht="20.100000000000001" customHeight="1">
      <c r="A29" s="105" t="str">
        <f>IF('Výsledková listina (2)'!D28&lt;&gt;"",A28+1,"")</f>
        <v/>
      </c>
      <c r="B29" s="106"/>
      <c r="C29" s="107" t="str">
        <f>'Startovní listina'!G75</f>
        <v>C</v>
      </c>
      <c r="D29" s="107">
        <f>'Startovní listina'!B75</f>
        <v>92</v>
      </c>
      <c r="E29" s="108" t="str">
        <f>'Startovní listina'!C75</f>
        <v>Novotný</v>
      </c>
      <c r="F29" s="108" t="str">
        <f>'Startovní listina'!D75</f>
        <v>Petr</v>
      </c>
      <c r="G29" s="108">
        <f>'Startovní listina'!E75</f>
        <v>1965</v>
      </c>
      <c r="H29" s="108" t="str">
        <f>'Startovní listina'!F75</f>
        <v>Kuřim</v>
      </c>
      <c r="I29" s="109">
        <v>0.12612268518518518</v>
      </c>
    </row>
    <row r="30" spans="1:13" ht="20.100000000000001" customHeight="1">
      <c r="A30" s="105" t="e">
        <f>IF('Výsledková listina (2)'!D29&lt;&gt;"",A29+1,"")</f>
        <v>#VALUE!</v>
      </c>
      <c r="B30" s="106"/>
      <c r="C30" s="107" t="str">
        <f>'Startovní listina'!G18</f>
        <v>E</v>
      </c>
      <c r="D30" s="107">
        <f>'Startovní listina'!B18</f>
        <v>14</v>
      </c>
      <c r="E30" s="108" t="str">
        <f>'Startovní listina'!C18</f>
        <v>Holý</v>
      </c>
      <c r="F30" s="108" t="str">
        <f>'Startovní listina'!D18</f>
        <v>Josef</v>
      </c>
      <c r="G30" s="108">
        <f>'Startovní listina'!E18</f>
        <v>1941</v>
      </c>
      <c r="H30" s="108" t="str">
        <f>'Startovní listina'!F18</f>
        <v>AC Moravská Slávia Brno</v>
      </c>
      <c r="I30" s="109"/>
    </row>
    <row r="31" spans="1:13" ht="20.100000000000001" customHeight="1">
      <c r="A31" s="105" t="e">
        <f>IF('Výsledková listina (2)'!D30&lt;&gt;"",A30+1,"")</f>
        <v>#VALUE!</v>
      </c>
      <c r="B31" s="106"/>
      <c r="C31" s="107" t="str">
        <f>'Startovní listina'!G41</f>
        <v>A</v>
      </c>
      <c r="D31" s="107">
        <f>'Startovní listina'!B41</f>
        <v>45</v>
      </c>
      <c r="E31" s="108" t="str">
        <f>'Startovní listina'!C41</f>
        <v>Misař</v>
      </c>
      <c r="F31" s="108" t="str">
        <f>'Startovní listina'!D41</f>
        <v>Ondřej</v>
      </c>
      <c r="G31" s="108">
        <f>'Startovní listina'!E41</f>
        <v>2000</v>
      </c>
      <c r="H31" s="108" t="str">
        <f>'Startovní listina'!F41</f>
        <v>Brno</v>
      </c>
      <c r="I31" s="109">
        <v>9.4976851851851854E-2</v>
      </c>
    </row>
    <row r="32" spans="1:13" ht="20.100000000000001" customHeight="1">
      <c r="A32" s="105" t="e">
        <f>IF('Výsledková listina (2)'!D31&lt;&gt;"",A31+1,"")</f>
        <v>#VALUE!</v>
      </c>
      <c r="B32" s="106"/>
      <c r="C32" s="107" t="str">
        <f>'Startovní listina'!G23</f>
        <v>C</v>
      </c>
      <c r="D32" s="107">
        <f>'Startovní listina'!B23</f>
        <v>22</v>
      </c>
      <c r="E32" s="108" t="str">
        <f>'Startovní listina'!C23</f>
        <v>Provazník</v>
      </c>
      <c r="F32" s="108" t="str">
        <f>'Startovní listina'!D23</f>
        <v>Milan</v>
      </c>
      <c r="G32" s="108">
        <f>'Startovní listina'!E23</f>
        <v>1966</v>
      </c>
      <c r="H32" s="108" t="str">
        <f>'Startovní listina'!F23</f>
        <v>Atletika Polička</v>
      </c>
      <c r="I32" s="109"/>
    </row>
    <row r="33" spans="1:9" ht="20.100000000000001" customHeight="1">
      <c r="A33" s="105" t="e">
        <f>IF('Výsledková listina (2)'!D32&lt;&gt;"",A32+1,"")</f>
        <v>#VALUE!</v>
      </c>
      <c r="B33" s="106"/>
      <c r="C33" s="107" t="str">
        <f>'Startovní listina'!G57</f>
        <v>A</v>
      </c>
      <c r="D33" s="107">
        <f>'Startovní listina'!B57</f>
        <v>69</v>
      </c>
      <c r="E33" s="108" t="str">
        <f>'Startovní listina'!C57</f>
        <v>Brabenec</v>
      </c>
      <c r="F33" s="108" t="str">
        <f>'Startovní listina'!D57</f>
        <v>Aleš</v>
      </c>
      <c r="G33" s="108">
        <f>'Startovní listina'!E57</f>
        <v>1987</v>
      </c>
      <c r="H33" s="108" t="str">
        <f>'Startovní listina'!F57</f>
        <v>Žďár nad Sázavou</v>
      </c>
      <c r="I33" s="109">
        <v>0.11295138888888889</v>
      </c>
    </row>
    <row r="34" spans="1:9" ht="20.100000000000001" customHeight="1">
      <c r="A34" s="105" t="e">
        <f>IF('Výsledková listina (2)'!D33&lt;&gt;"",A33+1,"")</f>
        <v>#VALUE!</v>
      </c>
      <c r="B34" s="106"/>
      <c r="C34" s="107" t="str">
        <f>'Startovní listina'!G40</f>
        <v>A</v>
      </c>
      <c r="D34" s="107">
        <f>'Startovní listina'!B40</f>
        <v>44</v>
      </c>
      <c r="E34" s="108" t="str">
        <f>'Startovní listina'!C40</f>
        <v>Dubský</v>
      </c>
      <c r="F34" s="108" t="str">
        <f>'Startovní listina'!D40</f>
        <v>Roman</v>
      </c>
      <c r="G34" s="108">
        <f>'Startovní listina'!E40</f>
        <v>1978</v>
      </c>
      <c r="H34" s="108" t="str">
        <f>'Startovní listina'!F40</f>
        <v>Přibyslav</v>
      </c>
      <c r="I34" s="109">
        <v>9.0393518518518512E-2</v>
      </c>
    </row>
    <row r="35" spans="1:9" ht="20.100000000000001" customHeight="1">
      <c r="A35" s="105" t="e">
        <f>IF('Výsledková listina (2)'!D34&lt;&gt;"",A34+1,"")</f>
        <v>#VALUE!</v>
      </c>
      <c r="B35" s="106"/>
      <c r="C35" s="107" t="str">
        <f>'Startovní listina'!G9</f>
        <v>F</v>
      </c>
      <c r="D35" s="107">
        <f>'Startovní listina'!B9</f>
        <v>5</v>
      </c>
      <c r="E35" s="108" t="str">
        <f>'Startovní listina'!C9</f>
        <v>Železná</v>
      </c>
      <c r="F35" s="108" t="str">
        <f>'Startovní listina'!D9</f>
        <v>Lada</v>
      </c>
      <c r="G35" s="108">
        <f>'Startovní listina'!E9</f>
        <v>1989</v>
      </c>
      <c r="H35" s="108" t="str">
        <f>'Startovní listina'!F9</f>
        <v>Brno</v>
      </c>
      <c r="I35" s="109">
        <v>8.744212962962962E-2</v>
      </c>
    </row>
    <row r="36" spans="1:9" ht="20.100000000000001" customHeight="1">
      <c r="A36" s="105" t="e">
        <f>IF('Výsledková listina (2)'!D35&lt;&gt;"",A35+1,"")</f>
        <v>#VALUE!</v>
      </c>
      <c r="B36" s="106"/>
      <c r="C36" s="107" t="str">
        <f>'Startovní listina'!G77</f>
        <v>B</v>
      </c>
      <c r="D36" s="107">
        <f>'Startovní listina'!B77</f>
        <v>94</v>
      </c>
      <c r="E36" s="108" t="str">
        <f>'Startovní listina'!C77</f>
        <v>Benc</v>
      </c>
      <c r="F36" s="108" t="str">
        <f>'Startovní listina'!D77</f>
        <v>Karel</v>
      </c>
      <c r="G36" s="108">
        <f>'Startovní listina'!E77</f>
        <v>1975</v>
      </c>
      <c r="H36" s="108" t="str">
        <f>'Startovní listina'!F77</f>
        <v>Pivonice</v>
      </c>
      <c r="I36" s="109"/>
    </row>
    <row r="37" spans="1:9" ht="20.100000000000001" customHeight="1">
      <c r="A37" s="105" t="e">
        <f>IF('Výsledková listina (2)'!D36&lt;&gt;"",A36+1,"")</f>
        <v>#VALUE!</v>
      </c>
      <c r="B37" s="106"/>
      <c r="C37" s="107" t="str">
        <f>'Startovní listina'!G81</f>
        <v>G</v>
      </c>
      <c r="D37" s="107">
        <f>'Startovní listina'!B81</f>
        <v>98</v>
      </c>
      <c r="E37" s="108" t="str">
        <f>'Startovní listina'!C81</f>
        <v>Tonarová</v>
      </c>
      <c r="F37" s="108" t="str">
        <f>'Startovní listina'!D81</f>
        <v>Miroslava</v>
      </c>
      <c r="G37" s="108">
        <f>'Startovní listina'!E81</f>
        <v>1976</v>
      </c>
      <c r="H37" s="108" t="str">
        <f>'Startovní listina'!F81</f>
        <v>Bory</v>
      </c>
      <c r="I37" s="109">
        <v>0.14234953703703704</v>
      </c>
    </row>
    <row r="38" spans="1:9" ht="20.100000000000001" customHeight="1">
      <c r="A38" s="105" t="e">
        <f>IF('Výsledková listina (2)'!D37&lt;&gt;"",A37+1,"")</f>
        <v>#VALUE!</v>
      </c>
      <c r="B38" s="106"/>
      <c r="C38" s="107" t="str">
        <f>'Startovní listina'!G54</f>
        <v>F</v>
      </c>
      <c r="D38" s="107">
        <f>'Startovní listina'!B54</f>
        <v>63</v>
      </c>
      <c r="E38" s="108" t="str">
        <f>'Startovní listina'!C54</f>
        <v>Rokosová</v>
      </c>
      <c r="F38" s="108" t="str">
        <f>'Startovní listina'!D54</f>
        <v>Ivana</v>
      </c>
      <c r="G38" s="108">
        <f>'Startovní listina'!E54</f>
        <v>1982</v>
      </c>
      <c r="H38" s="108" t="str">
        <f>'Startovní listina'!F54</f>
        <v>Polička</v>
      </c>
      <c r="I38" s="109">
        <v>0.10946759259259259</v>
      </c>
    </row>
    <row r="39" spans="1:9" ht="20.100000000000001" customHeight="1">
      <c r="A39" s="105" t="e">
        <f>IF('Výsledková listina (2)'!D38&lt;&gt;"",A38+1,"")</f>
        <v>#VALUE!</v>
      </c>
      <c r="B39" s="106"/>
      <c r="C39" s="107" t="str">
        <f>'Startovní listina'!G94</f>
        <v/>
      </c>
      <c r="D39" s="107" t="str">
        <f>'Startovní listina'!B94</f>
        <v/>
      </c>
      <c r="E39" s="108" t="str">
        <f>'Startovní listina'!C94</f>
        <v/>
      </c>
      <c r="F39" s="108" t="str">
        <f>'Startovní listina'!D94</f>
        <v/>
      </c>
      <c r="G39" s="108" t="str">
        <f>'Startovní listina'!E94</f>
        <v/>
      </c>
      <c r="H39" s="108" t="str">
        <f>'Startovní listina'!F94</f>
        <v/>
      </c>
      <c r="I39" s="109">
        <v>0.13460648148148149</v>
      </c>
    </row>
    <row r="40" spans="1:9" ht="20.100000000000001" customHeight="1">
      <c r="A40" s="105" t="str">
        <f>IF('Výsledková listina (2)'!D39&lt;&gt;"",A39+1,"")</f>
        <v/>
      </c>
      <c r="B40" s="106"/>
      <c r="C40" s="107" t="str">
        <f>'Startovní listina'!G20</f>
        <v>H</v>
      </c>
      <c r="D40" s="107">
        <f>'Startovní listina'!B20</f>
        <v>18</v>
      </c>
      <c r="E40" s="108" t="str">
        <f>'Startovní listina'!C20</f>
        <v>Krátká</v>
      </c>
      <c r="F40" s="108" t="str">
        <f>'Startovní listina'!D20</f>
        <v>Anna</v>
      </c>
      <c r="G40" s="108">
        <f>'Startovní listina'!E20</f>
        <v>1969</v>
      </c>
      <c r="H40" s="108" t="str">
        <f>'Startovní listina'!F20</f>
        <v>SKP Hvězda Pardubice</v>
      </c>
      <c r="I40" s="109">
        <v>0.11343750000000001</v>
      </c>
    </row>
    <row r="41" spans="1:9" ht="20.100000000000001" customHeight="1">
      <c r="A41" s="105" t="e">
        <f>IF('Výsledková listina (2)'!D40&lt;&gt;"",A40+1,"")</f>
        <v>#VALUE!</v>
      </c>
      <c r="B41" s="106"/>
      <c r="C41" s="107" t="str">
        <f>'Startovní listina'!G19</f>
        <v>D</v>
      </c>
      <c r="D41" s="107">
        <f>'Startovní listina'!B19</f>
        <v>17</v>
      </c>
      <c r="E41" s="108" t="str">
        <f>'Startovní listina'!C19</f>
        <v>Zejda</v>
      </c>
      <c r="F41" s="108" t="str">
        <f>'Startovní listina'!D19</f>
        <v>Ivo</v>
      </c>
      <c r="G41" s="108">
        <f>'Startovní listina'!E19</f>
        <v>1956</v>
      </c>
      <c r="H41" s="108" t="str">
        <f>'Startovní listina'!F19</f>
        <v>AC Moravská Slávia Brno</v>
      </c>
      <c r="I41" s="109">
        <v>0.12574074074074074</v>
      </c>
    </row>
    <row r="42" spans="1:9" ht="20.100000000000001" customHeight="1">
      <c r="A42" s="105" t="e">
        <f>IF('Výsledková listina (2)'!D41&lt;&gt;"",A41+1,"")</f>
        <v>#VALUE!</v>
      </c>
      <c r="B42" s="106"/>
      <c r="C42" s="107" t="str">
        <f>'Startovní listina'!G69</f>
        <v>A</v>
      </c>
      <c r="D42" s="107">
        <f>'Startovní listina'!B69</f>
        <v>85</v>
      </c>
      <c r="E42" s="108" t="str">
        <f>'Startovní listina'!C69</f>
        <v>Řezníček</v>
      </c>
      <c r="F42" s="108" t="str">
        <f>'Startovní listina'!D69</f>
        <v>Roman</v>
      </c>
      <c r="G42" s="108">
        <f>'Startovní listina'!E69</f>
        <v>1977</v>
      </c>
      <c r="H42" s="108" t="str">
        <f>'Startovní listina'!F69</f>
        <v>Žďár nad Sázavou</v>
      </c>
      <c r="I42" s="109" t="s">
        <v>42</v>
      </c>
    </row>
    <row r="43" spans="1:9" ht="20.100000000000001" customHeight="1">
      <c r="A43" s="105" t="e">
        <f>IF('Výsledková listina (2)'!D42&lt;&gt;"",A42+1,"")</f>
        <v>#VALUE!</v>
      </c>
      <c r="B43" s="106"/>
      <c r="C43" s="107" t="str">
        <f>'Startovní listina'!G38</f>
        <v>C</v>
      </c>
      <c r="D43" s="107">
        <f>'Startovní listina'!B38</f>
        <v>41</v>
      </c>
      <c r="E43" s="108" t="str">
        <f>'Startovní listina'!C38</f>
        <v>Barták</v>
      </c>
      <c r="F43" s="108" t="str">
        <f>'Startovní listina'!D38</f>
        <v>Ronald</v>
      </c>
      <c r="G43" s="108">
        <f>'Startovní listina'!E38</f>
        <v>1965</v>
      </c>
      <c r="H43" s="108" t="str">
        <f>'Startovní listina'!F38</f>
        <v>Kuřim</v>
      </c>
      <c r="I43" s="109">
        <v>0.10182870370370371</v>
      </c>
    </row>
    <row r="44" spans="1:9" ht="20.100000000000001" customHeight="1">
      <c r="A44" s="105" t="e">
        <f>IF('Výsledková listina (2)'!D43&lt;&gt;"",A43+1,"")</f>
        <v>#VALUE!</v>
      </c>
      <c r="B44" s="106"/>
      <c r="C44" s="107" t="str">
        <f>'Startovní listina'!G80</f>
        <v>A</v>
      </c>
      <c r="D44" s="107">
        <f>'Startovní listina'!B80</f>
        <v>97</v>
      </c>
      <c r="E44" s="108" t="str">
        <f>'Startovní listina'!C80</f>
        <v>Koutský</v>
      </c>
      <c r="F44" s="108" t="str">
        <f>'Startovní listina'!D80</f>
        <v>Tomáš</v>
      </c>
      <c r="G44" s="108">
        <f>'Startovní listina'!E80</f>
        <v>1987</v>
      </c>
      <c r="H44" s="108" t="str">
        <f>'Startovní listina'!F80</f>
        <v>Ledová stěna Vír</v>
      </c>
      <c r="I44" s="109">
        <v>0.11495370370370371</v>
      </c>
    </row>
    <row r="45" spans="1:9" ht="20.100000000000001" customHeight="1">
      <c r="A45" s="105" t="e">
        <f>IF('Výsledková listina (2)'!D44&lt;&gt;"",A44+1,"")</f>
        <v>#VALUE!</v>
      </c>
      <c r="B45" s="106"/>
      <c r="C45" s="107" t="str">
        <f>'Startovní listina'!G53</f>
        <v>D</v>
      </c>
      <c r="D45" s="107">
        <f>'Startovní listina'!B53</f>
        <v>62</v>
      </c>
      <c r="E45" s="108" t="str">
        <f>'Startovní listina'!C53</f>
        <v>Nekuža</v>
      </c>
      <c r="F45" s="108" t="str">
        <f>'Startovní listina'!D53</f>
        <v>Jiří</v>
      </c>
      <c r="G45" s="108">
        <f>'Startovní listina'!E53</f>
        <v>1951</v>
      </c>
      <c r="H45" s="108" t="str">
        <f>'Startovní listina'!F53</f>
        <v>Runners Zbýšov</v>
      </c>
      <c r="I45" s="109">
        <v>0.11556712962962963</v>
      </c>
    </row>
    <row r="46" spans="1:9" ht="20.100000000000001" customHeight="1">
      <c r="A46" s="105" t="e">
        <f>IF('Výsledková listina (2)'!D45&lt;&gt;"",A45+1,"")</f>
        <v>#VALUE!</v>
      </c>
      <c r="B46" s="106"/>
      <c r="C46" s="107" t="str">
        <f>'Startovní listina'!G11</f>
        <v>F</v>
      </c>
      <c r="D46" s="107">
        <f>'Startovní listina'!B11</f>
        <v>7</v>
      </c>
      <c r="E46" s="108" t="str">
        <f>'Startovní listina'!C11</f>
        <v>Forýtková</v>
      </c>
      <c r="F46" s="108" t="str">
        <f>'Startovní listina'!D11</f>
        <v>Žaneta</v>
      </c>
      <c r="G46" s="108">
        <f>'Startovní listina'!E11</f>
        <v>1984</v>
      </c>
      <c r="H46" s="108" t="str">
        <f>'Startovní listina'!F11</f>
        <v>Praha</v>
      </c>
      <c r="I46" s="109">
        <v>0.11501157407407407</v>
      </c>
    </row>
    <row r="47" spans="1:9" ht="20.100000000000001" customHeight="1">
      <c r="A47" s="105" t="e">
        <f>IF('Výsledková listina (2)'!D46&lt;&gt;"",A46+1,"")</f>
        <v>#VALUE!</v>
      </c>
      <c r="B47" s="106"/>
      <c r="C47" s="107" t="str">
        <f>'Startovní listina'!G89</f>
        <v/>
      </c>
      <c r="D47" s="107" t="str">
        <f>'Startovní listina'!B89</f>
        <v/>
      </c>
      <c r="E47" s="108" t="str">
        <f>'Startovní listina'!C89</f>
        <v/>
      </c>
      <c r="F47" s="108" t="str">
        <f>'Startovní listina'!D89</f>
        <v/>
      </c>
      <c r="G47" s="108" t="str">
        <f>'Startovní listina'!E89</f>
        <v/>
      </c>
      <c r="H47" s="108" t="str">
        <f>'Startovní listina'!F89</f>
        <v/>
      </c>
      <c r="I47" s="109">
        <v>9.9386574074074072E-2</v>
      </c>
    </row>
    <row r="48" spans="1:9" ht="20.100000000000001" customHeight="1">
      <c r="A48" s="105" t="str">
        <f>IF('Výsledková listina (2)'!D47&lt;&gt;"",A47+1,"")</f>
        <v/>
      </c>
      <c r="B48" s="106"/>
      <c r="C48" s="107" t="str">
        <f>'Startovní listina'!G93</f>
        <v/>
      </c>
      <c r="D48" s="107" t="str">
        <f>'Startovní listina'!B93</f>
        <v/>
      </c>
      <c r="E48" s="108" t="str">
        <f>'Startovní listina'!C93</f>
        <v/>
      </c>
      <c r="F48" s="108" t="str">
        <f>'Startovní listina'!D93</f>
        <v/>
      </c>
      <c r="G48" s="108" t="str">
        <f>'Startovní listina'!E93</f>
        <v/>
      </c>
      <c r="H48" s="108" t="str">
        <f>'Startovní listina'!F93</f>
        <v/>
      </c>
      <c r="I48" s="109"/>
    </row>
    <row r="49" spans="1:9" ht="20.100000000000001" customHeight="1">
      <c r="A49" s="105" t="str">
        <f>IF('Výsledková listina (2)'!D48&lt;&gt;"",A48+1,"")</f>
        <v/>
      </c>
      <c r="B49" s="106"/>
      <c r="C49" s="107" t="str">
        <f>'Startovní listina'!G78</f>
        <v>C</v>
      </c>
      <c r="D49" s="107">
        <f>'Startovní listina'!B78</f>
        <v>95</v>
      </c>
      <c r="E49" s="108" t="str">
        <f>'Startovní listina'!C78</f>
        <v>Zourek</v>
      </c>
      <c r="F49" s="108" t="str">
        <f>'Startovní listina'!D78</f>
        <v>Karel</v>
      </c>
      <c r="G49" s="108">
        <f>'Startovní listina'!E78</f>
        <v>1959</v>
      </c>
      <c r="H49" s="108" t="str">
        <f>'Startovní listina'!F78</f>
        <v>Bedřichovice</v>
      </c>
      <c r="I49" s="109">
        <v>0.1174074074074074</v>
      </c>
    </row>
    <row r="50" spans="1:9" ht="20.100000000000001" customHeight="1">
      <c r="A50" s="105" t="e">
        <f>IF('Výsledková listina (2)'!D49&lt;&gt;"",A49+1,"")</f>
        <v>#VALUE!</v>
      </c>
      <c r="B50" s="106"/>
      <c r="C50" s="107" t="str">
        <f>'Startovní listina'!G35</f>
        <v>A</v>
      </c>
      <c r="D50" s="107">
        <f>'Startovní listina'!B35</f>
        <v>37</v>
      </c>
      <c r="E50" s="108" t="str">
        <f>'Startovní listina'!C35</f>
        <v>Hrdina</v>
      </c>
      <c r="F50" s="108" t="str">
        <f>'Startovní listina'!D35</f>
        <v>Tomáš</v>
      </c>
      <c r="G50" s="108">
        <f>'Startovní listina'!E35</f>
        <v>1979</v>
      </c>
      <c r="H50" s="108" t="str">
        <f>'Startovní listina'!F35</f>
        <v>Běžecký klub Brno</v>
      </c>
      <c r="I50" s="109">
        <v>0.10532407407407407</v>
      </c>
    </row>
    <row r="51" spans="1:9" ht="20.100000000000001" customHeight="1">
      <c r="A51" s="105" t="e">
        <f>IF('Výsledková listina (2)'!D50&lt;&gt;"",A50+1,"")</f>
        <v>#VALUE!</v>
      </c>
      <c r="B51" s="106"/>
      <c r="C51" s="107" t="str">
        <f>'Startovní listina'!G36</f>
        <v>F</v>
      </c>
      <c r="D51" s="107">
        <f>'Startovní listina'!B36</f>
        <v>38</v>
      </c>
      <c r="E51" s="108" t="str">
        <f>'Startovní listina'!C36</f>
        <v>Pešáková</v>
      </c>
      <c r="F51" s="108" t="str">
        <f>'Startovní listina'!D36</f>
        <v>Mirka</v>
      </c>
      <c r="G51" s="108">
        <f>'Startovní listina'!E36</f>
        <v>1985</v>
      </c>
      <c r="H51" s="108" t="str">
        <f>'Startovní listina'!F36</f>
        <v>AC Racers Tetčice</v>
      </c>
      <c r="I51" s="109"/>
    </row>
    <row r="52" spans="1:9" ht="20.100000000000001" customHeight="1">
      <c r="A52" s="105" t="e">
        <f>IF('Výsledková listina (2)'!D51&lt;&gt;"",A51+1,"")</f>
        <v>#VALUE!</v>
      </c>
      <c r="B52" s="106"/>
      <c r="C52" s="107" t="str">
        <f>'Startovní listina'!G29</f>
        <v>H</v>
      </c>
      <c r="D52" s="107">
        <f>'Startovní listina'!B29</f>
        <v>30</v>
      </c>
      <c r="E52" s="108" t="str">
        <f>'Startovní listina'!C29</f>
        <v>Martincová</v>
      </c>
      <c r="F52" s="108" t="str">
        <f>'Startovní listina'!D29</f>
        <v>Ivana</v>
      </c>
      <c r="G52" s="108">
        <f>'Startovní listina'!E29</f>
        <v>1963</v>
      </c>
      <c r="H52" s="108" t="str">
        <f>'Startovní listina'!F29</f>
        <v>AC Moravská Slávia Brno</v>
      </c>
      <c r="I52" s="109">
        <v>9.6608796296296304E-2</v>
      </c>
    </row>
    <row r="53" spans="1:9" ht="20.100000000000001" customHeight="1">
      <c r="A53" s="105" t="e">
        <f>IF('Výsledková listina (2)'!D52&lt;&gt;"",A52+1,"")</f>
        <v>#VALUE!</v>
      </c>
      <c r="B53" s="106"/>
      <c r="C53" s="107" t="str">
        <f>'Startovní listina'!G86</f>
        <v/>
      </c>
      <c r="D53" s="107" t="str">
        <f>'Startovní listina'!B86</f>
        <v/>
      </c>
      <c r="E53" s="108" t="str">
        <f>'Startovní listina'!C86</f>
        <v/>
      </c>
      <c r="F53" s="108" t="str">
        <f>'Startovní listina'!D86</f>
        <v/>
      </c>
      <c r="G53" s="108" t="str">
        <f>'Startovní listina'!E86</f>
        <v/>
      </c>
      <c r="H53" s="108" t="str">
        <f>'Startovní listina'!F86</f>
        <v/>
      </c>
      <c r="I53" s="109">
        <v>9.7916666666666666E-2</v>
      </c>
    </row>
    <row r="54" spans="1:9" ht="20.100000000000001" customHeight="1">
      <c r="A54" s="105" t="str">
        <f>IF('Výsledková listina (2)'!D53&lt;&gt;"",A53+1,"")</f>
        <v/>
      </c>
      <c r="B54" s="106"/>
      <c r="C54" s="107" t="str">
        <f>'Startovní listina'!G17</f>
        <v>H</v>
      </c>
      <c r="D54" s="107">
        <f>'Startovní listina'!B17</f>
        <v>13</v>
      </c>
      <c r="E54" s="108" t="str">
        <f>'Startovní listina'!C17</f>
        <v>Tesařová</v>
      </c>
      <c r="F54" s="108" t="str">
        <f>'Startovní listina'!D17</f>
        <v>Marie</v>
      </c>
      <c r="G54" s="108">
        <f>'Startovní listina'!E17</f>
        <v>1954</v>
      </c>
      <c r="H54" s="108" t="str">
        <f>'Startovní listina'!F17</f>
        <v>Křižanov</v>
      </c>
      <c r="I54" s="109">
        <v>0.12942129629629631</v>
      </c>
    </row>
    <row r="55" spans="1:9" ht="20.100000000000001" customHeight="1">
      <c r="A55" s="105" t="e">
        <f>IF('Výsledková listina (2)'!D54&lt;&gt;"",A54+1,"")</f>
        <v>#VALUE!</v>
      </c>
      <c r="B55" s="106"/>
      <c r="C55" s="107" t="str">
        <f>'Startovní listina'!G37</f>
        <v>B</v>
      </c>
      <c r="D55" s="107">
        <f>'Startovní listina'!B37</f>
        <v>40</v>
      </c>
      <c r="E55" s="108" t="str">
        <f>'Startovní listina'!C37</f>
        <v>Brázda</v>
      </c>
      <c r="F55" s="108" t="str">
        <f>'Startovní listina'!D37</f>
        <v>Richard</v>
      </c>
      <c r="G55" s="108">
        <f>'Startovní listina'!E37</f>
        <v>1975</v>
      </c>
      <c r="H55" s="108" t="str">
        <f>'Startovní listina'!F37</f>
        <v>AC NOTARBRAZDA.CZ</v>
      </c>
      <c r="I55" s="109">
        <v>0.10587962962962964</v>
      </c>
    </row>
    <row r="56" spans="1:9" ht="20.100000000000001" customHeight="1">
      <c r="A56" s="105" t="e">
        <f>IF('Výsledková listina (2)'!D55&lt;&gt;"",A55+1,"")</f>
        <v>#VALUE!</v>
      </c>
      <c r="B56" s="106"/>
      <c r="C56" s="107" t="str">
        <f>'Startovní listina'!G32</f>
        <v>F</v>
      </c>
      <c r="D56" s="107">
        <f>'Startovní listina'!B32</f>
        <v>34</v>
      </c>
      <c r="E56" s="108" t="str">
        <f>'Startovní listina'!C32</f>
        <v>Dýrová Macháčková</v>
      </c>
      <c r="F56" s="108" t="str">
        <f>'Startovní listina'!D32</f>
        <v>Šárka</v>
      </c>
      <c r="G56" s="108">
        <f>'Startovní listina'!E32</f>
        <v>1983</v>
      </c>
      <c r="H56" s="108" t="str">
        <f>'Startovní listina'!F32</f>
        <v>AK Olymp Brno</v>
      </c>
      <c r="I56" s="109">
        <v>0.12465277777777778</v>
      </c>
    </row>
    <row r="57" spans="1:9" ht="20.100000000000001" customHeight="1">
      <c r="A57" s="105" t="e">
        <f>IF('Výsledková listina (2)'!D56&lt;&gt;"",A56+1,"")</f>
        <v>#VALUE!</v>
      </c>
      <c r="B57" s="106"/>
      <c r="C57" s="107" t="str">
        <f>'Startovní listina'!G58</f>
        <v>A</v>
      </c>
      <c r="D57" s="107">
        <f>'Startovní listina'!B58</f>
        <v>70</v>
      </c>
      <c r="E57" s="108" t="str">
        <f>'Startovní listina'!C58</f>
        <v>Mička</v>
      </c>
      <c r="F57" s="108" t="str">
        <f>'Startovní listina'!D58</f>
        <v>Michal</v>
      </c>
      <c r="G57" s="108">
        <f>'Startovní listina'!E58</f>
        <v>1987</v>
      </c>
      <c r="H57" s="108" t="str">
        <f>'Startovní listina'!F58</f>
        <v>Žďár nad Sázavou</v>
      </c>
      <c r="I57" s="109">
        <v>8.8819444444444451E-2</v>
      </c>
    </row>
    <row r="58" spans="1:9" ht="20.100000000000001" customHeight="1">
      <c r="A58" s="105" t="e">
        <f>IF('Výsledková listina (2)'!D57&lt;&gt;"",A57+1,"")</f>
        <v>#VALUE!</v>
      </c>
      <c r="B58" s="106"/>
      <c r="C58" s="107" t="str">
        <f>'Startovní listina'!G26</f>
        <v>D</v>
      </c>
      <c r="D58" s="107">
        <f>'Startovní listina'!B26</f>
        <v>26</v>
      </c>
      <c r="E58" s="108" t="str">
        <f>'Startovní listina'!C26</f>
        <v>Kohoutek</v>
      </c>
      <c r="F58" s="108" t="str">
        <f>'Startovní listina'!D26</f>
        <v>Jaromír</v>
      </c>
      <c r="G58" s="108">
        <f>'Startovní listina'!E26</f>
        <v>1955</v>
      </c>
      <c r="H58" s="108" t="str">
        <f>'Startovní listina'!F26</f>
        <v>watter and snow ski club Brno</v>
      </c>
      <c r="I58" s="109">
        <v>0.12960648148148149</v>
      </c>
    </row>
    <row r="59" spans="1:9" ht="20.100000000000001" customHeight="1">
      <c r="A59" s="105" t="e">
        <f>IF('Výsledková listina (2)'!D58&lt;&gt;"",A58+1,"")</f>
        <v>#VALUE!</v>
      </c>
      <c r="B59" s="106"/>
      <c r="C59" s="107" t="str">
        <f>'Startovní listina'!G52</f>
        <v>A</v>
      </c>
      <c r="D59" s="107">
        <f>'Startovní listina'!B52</f>
        <v>61</v>
      </c>
      <c r="E59" s="108" t="str">
        <f>'Startovní listina'!C52</f>
        <v>Nováček</v>
      </c>
      <c r="F59" s="108" t="str">
        <f>'Startovní listina'!D52</f>
        <v>Tomáš</v>
      </c>
      <c r="G59" s="108">
        <f>'Startovní listina'!E52</f>
        <v>1983</v>
      </c>
      <c r="H59" s="108" t="str">
        <f>'Startovní listina'!F52</f>
        <v>Atletic Třebíč</v>
      </c>
      <c r="I59" s="109">
        <v>0.13527777777777777</v>
      </c>
    </row>
    <row r="60" spans="1:9" ht="20.100000000000001" customHeight="1">
      <c r="A60" s="105" t="e">
        <f>IF('Výsledková listina (2)'!D59&lt;&gt;"",A59+1,"")</f>
        <v>#VALUE!</v>
      </c>
      <c r="B60" s="106"/>
      <c r="C60" s="107" t="str">
        <f>'Startovní listina'!G66</f>
        <v>B</v>
      </c>
      <c r="D60" s="107">
        <f>'Startovní listina'!B66</f>
        <v>82</v>
      </c>
      <c r="E60" s="108" t="str">
        <f>'Startovní listina'!C66</f>
        <v>Šorf</v>
      </c>
      <c r="F60" s="108" t="str">
        <f>'Startovní listina'!D66</f>
        <v>Ivo</v>
      </c>
      <c r="G60" s="108">
        <f>'Startovní listina'!E66</f>
        <v>1975</v>
      </c>
      <c r="H60" s="108" t="str">
        <f>'Startovní listina'!F66</f>
        <v>ABND Racing Team Bystřice nad Pernštejnem</v>
      </c>
      <c r="I60" s="109">
        <v>0.11583333333333333</v>
      </c>
    </row>
    <row r="61" spans="1:9" ht="20.100000000000001" customHeight="1">
      <c r="A61" s="105" t="e">
        <f>IF('Výsledková listina (2)'!D60&lt;&gt;"",A60+1,"")</f>
        <v>#VALUE!</v>
      </c>
      <c r="B61" s="106"/>
      <c r="C61" s="107" t="str">
        <f>'Startovní listina'!G31</f>
        <v>B</v>
      </c>
      <c r="D61" s="107">
        <f>'Startovní listina'!B31</f>
        <v>33</v>
      </c>
      <c r="E61" s="108" t="str">
        <f>'Startovní listina'!C31</f>
        <v>Dvořáček</v>
      </c>
      <c r="F61" s="108" t="str">
        <f>'Startovní listina'!D31</f>
        <v>Jiří</v>
      </c>
      <c r="G61" s="108">
        <f>'Startovní listina'!E31</f>
        <v>1968</v>
      </c>
      <c r="H61" s="108" t="str">
        <f>'Startovní listina'!F31</f>
        <v>Elite sport team</v>
      </c>
      <c r="I61" s="109">
        <v>0.11023148148148149</v>
      </c>
    </row>
    <row r="62" spans="1:9" ht="20.100000000000001" customHeight="1">
      <c r="A62" s="105" t="e">
        <f>IF('Výsledková listina (2)'!D61&lt;&gt;"",A61+1,"")</f>
        <v>#VALUE!</v>
      </c>
      <c r="B62" s="106"/>
      <c r="C62" s="107" t="str">
        <f>'Startovní listina'!G92</f>
        <v/>
      </c>
      <c r="D62" s="107" t="str">
        <f>'Startovní listina'!B92</f>
        <v/>
      </c>
      <c r="E62" s="108" t="str">
        <f>'Startovní listina'!C92</f>
        <v/>
      </c>
      <c r="F62" s="108" t="str">
        <f>'Startovní listina'!D92</f>
        <v/>
      </c>
      <c r="G62" s="108" t="str">
        <f>'Startovní listina'!E92</f>
        <v/>
      </c>
      <c r="H62" s="108" t="str">
        <f>'Startovní listina'!F92</f>
        <v/>
      </c>
      <c r="I62" s="109">
        <v>0.12809027777777779</v>
      </c>
    </row>
    <row r="63" spans="1:9" ht="20.100000000000001" customHeight="1">
      <c r="A63" s="105" t="str">
        <f>IF('Výsledková listina (2)'!D62&lt;&gt;"",A62+1,"")</f>
        <v/>
      </c>
      <c r="B63" s="106"/>
      <c r="C63" s="107" t="str">
        <f>'Startovní listina'!G45</f>
        <v>A</v>
      </c>
      <c r="D63" s="107">
        <f>'Startovní listina'!B45</f>
        <v>49</v>
      </c>
      <c r="E63" s="108" t="str">
        <f>'Startovní listina'!C45</f>
        <v>Kocur</v>
      </c>
      <c r="F63" s="108" t="str">
        <f>'Startovní listina'!D45</f>
        <v>Lukáš</v>
      </c>
      <c r="G63" s="108">
        <f>'Startovní listina'!E45</f>
        <v>1977</v>
      </c>
      <c r="H63" s="108" t="str">
        <f>'Startovní listina'!F45</f>
        <v>VHS Brno</v>
      </c>
      <c r="I63" s="109">
        <v>0.13971064814814815</v>
      </c>
    </row>
    <row r="64" spans="1:9" ht="20.100000000000001" customHeight="1">
      <c r="A64" s="105" t="e">
        <f>IF('Výsledková listina (2)'!D63&lt;&gt;"",A63+1,"")</f>
        <v>#VALUE!</v>
      </c>
      <c r="B64" s="106"/>
      <c r="C64" s="107" t="str">
        <f>'Startovní listina'!G34</f>
        <v>D</v>
      </c>
      <c r="D64" s="107">
        <f>'Startovní listina'!B34</f>
        <v>36</v>
      </c>
      <c r="E64" s="108" t="str">
        <f>'Startovní listina'!C34</f>
        <v>Němec</v>
      </c>
      <c r="F64" s="108" t="str">
        <f>'Startovní listina'!D34</f>
        <v>Jaroslav</v>
      </c>
      <c r="G64" s="108">
        <f>'Startovní listina'!E34</f>
        <v>1952</v>
      </c>
      <c r="H64" s="108" t="str">
        <f>'Startovní listina'!F34</f>
        <v>Blansko</v>
      </c>
      <c r="I64" s="109">
        <v>0.12568287037037038</v>
      </c>
    </row>
    <row r="65" spans="1:9" ht="20.100000000000001" customHeight="1">
      <c r="A65" s="105" t="e">
        <f>IF('Výsledková listina (2)'!D64&lt;&gt;"",A64+1,"")</f>
        <v>#VALUE!</v>
      </c>
      <c r="B65" s="106"/>
      <c r="C65" s="107" t="str">
        <f>'Startovní listina'!G8</f>
        <v>G</v>
      </c>
      <c r="D65" s="107">
        <f>'Startovní listina'!B8</f>
        <v>4</v>
      </c>
      <c r="E65" s="108" t="str">
        <f>'Startovní listina'!C8</f>
        <v>Komárková</v>
      </c>
      <c r="F65" s="108" t="str">
        <f>'Startovní listina'!D8</f>
        <v>Zdeňka</v>
      </c>
      <c r="G65" s="108">
        <f>'Startovní listina'!E8</f>
        <v>1974</v>
      </c>
      <c r="H65" s="108" t="str">
        <f>'Startovní listina'!F8</f>
        <v>SDH Bolešín</v>
      </c>
      <c r="I65" s="109">
        <v>0.14592592592592593</v>
      </c>
    </row>
    <row r="66" spans="1:9" ht="20.100000000000001" customHeight="1">
      <c r="A66" s="105" t="e">
        <f>IF('Výsledková listina (2)'!D65&lt;&gt;"",A65+1,"")</f>
        <v>#VALUE!</v>
      </c>
      <c r="B66" s="106"/>
      <c r="C66" s="107" t="str">
        <f>'Startovní listina'!G73</f>
        <v>A</v>
      </c>
      <c r="D66" s="107">
        <f>'Startovní listina'!B73</f>
        <v>90</v>
      </c>
      <c r="E66" s="108" t="str">
        <f>'Startovní listina'!C73</f>
        <v>Hakl</v>
      </c>
      <c r="F66" s="108" t="str">
        <f>'Startovní listina'!D73</f>
        <v>Zdeněk</v>
      </c>
      <c r="G66" s="108">
        <f>'Startovní listina'!E73</f>
        <v>1982</v>
      </c>
      <c r="H66" s="108" t="str">
        <f>'Startovní listina'!F73</f>
        <v>SK Tri Cyklochlubna</v>
      </c>
      <c r="I66" s="109">
        <v>0.12606481481481482</v>
      </c>
    </row>
    <row r="67" spans="1:9" ht="20.100000000000001" customHeight="1">
      <c r="A67" s="105" t="e">
        <f>IF('Výsledková listina (2)'!D66&lt;&gt;"",A66+1,"")</f>
        <v>#VALUE!</v>
      </c>
      <c r="B67" s="106"/>
      <c r="C67" s="107" t="str">
        <f>'Startovní listina'!G27</f>
        <v>D</v>
      </c>
      <c r="D67" s="107">
        <f>'Startovní listina'!B27</f>
        <v>27</v>
      </c>
      <c r="E67" s="108" t="str">
        <f>'Startovní listina'!C27</f>
        <v>Kubík</v>
      </c>
      <c r="F67" s="108" t="str">
        <f>'Startovní listina'!D27</f>
        <v>Jaromír</v>
      </c>
      <c r="G67" s="108">
        <f>'Startovní listina'!E27</f>
        <v>1955</v>
      </c>
      <c r="H67" s="108" t="str">
        <f>'Startovní listina'!F27</f>
        <v>Blansko</v>
      </c>
      <c r="I67" s="109">
        <v>8.6886574074074074E-2</v>
      </c>
    </row>
    <row r="68" spans="1:9" ht="20.100000000000001" customHeight="1">
      <c r="A68" s="105" t="e">
        <f>IF('Výsledková listina (2)'!D67&lt;&gt;"",A67+1,"")</f>
        <v>#VALUE!</v>
      </c>
      <c r="B68" s="106"/>
      <c r="C68" s="107" t="str">
        <f>'Startovní listina'!G70</f>
        <v>D</v>
      </c>
      <c r="D68" s="107">
        <f>'Startovní listina'!B70</f>
        <v>86</v>
      </c>
      <c r="E68" s="108" t="str">
        <f>'Startovní listina'!C70</f>
        <v>Šperka</v>
      </c>
      <c r="F68" s="108" t="str">
        <f>'Startovní listina'!D70</f>
        <v>Oldřich</v>
      </c>
      <c r="G68" s="108">
        <f>'Startovní listina'!E70</f>
        <v>1956</v>
      </c>
      <c r="H68" s="108" t="str">
        <f>'Startovní listina'!F70</f>
        <v>Jedovnice</v>
      </c>
      <c r="I68" s="109">
        <v>0.12332175925925926</v>
      </c>
    </row>
    <row r="69" spans="1:9" ht="20.100000000000001" customHeight="1">
      <c r="A69" s="105" t="e">
        <f>IF('Výsledková listina (2)'!D68&lt;&gt;"",A68+1,"")</f>
        <v>#VALUE!</v>
      </c>
      <c r="B69" s="106"/>
      <c r="C69" s="107" t="str">
        <f>'Startovní listina'!G51</f>
        <v>D</v>
      </c>
      <c r="D69" s="107">
        <f>'Startovní listina'!B51</f>
        <v>60</v>
      </c>
      <c r="E69" s="108" t="str">
        <f>'Startovní listina'!C51</f>
        <v>Suchý</v>
      </c>
      <c r="F69" s="108" t="str">
        <f>'Startovní listina'!D51</f>
        <v>Karel</v>
      </c>
      <c r="G69" s="108">
        <f>'Startovní listina'!E51</f>
        <v>1956</v>
      </c>
      <c r="H69" s="108" t="str">
        <f>'Startovní listina'!F51</f>
        <v>Atletic Třebíč</v>
      </c>
      <c r="I69" s="109">
        <v>9.6944444444444444E-2</v>
      </c>
    </row>
    <row r="70" spans="1:9" ht="20.100000000000001" customHeight="1">
      <c r="A70" s="105" t="e">
        <f>IF('Výsledková listina (2)'!D69&lt;&gt;"",A69+1,"")</f>
        <v>#VALUE!</v>
      </c>
      <c r="B70" s="106"/>
      <c r="C70" s="107" t="str">
        <f>'Startovní listina'!G98</f>
        <v/>
      </c>
      <c r="D70" s="107" t="str">
        <f>'Startovní listina'!B98</f>
        <v/>
      </c>
      <c r="E70" s="108" t="str">
        <f>'Startovní listina'!C98</f>
        <v/>
      </c>
      <c r="F70" s="108" t="str">
        <f>'Startovní listina'!D98</f>
        <v/>
      </c>
      <c r="G70" s="108" t="str">
        <f>'Startovní listina'!E98</f>
        <v/>
      </c>
      <c r="H70" s="108" t="str">
        <f>'Startovní listina'!F98</f>
        <v/>
      </c>
      <c r="I70" s="109">
        <v>7.9560185185185192E-2</v>
      </c>
    </row>
    <row r="71" spans="1:9" ht="20.100000000000001" customHeight="1">
      <c r="A71" s="105" t="str">
        <f>IF('Výsledková listina (2)'!D70&lt;&gt;"",A70+1,"")</f>
        <v/>
      </c>
      <c r="B71" s="106"/>
      <c r="C71" s="107" t="str">
        <f>'Startovní listina'!G50</f>
        <v>B</v>
      </c>
      <c r="D71" s="107">
        <f>'Startovní listina'!B50</f>
        <v>59</v>
      </c>
      <c r="E71" s="108" t="str">
        <f>'Startovní listina'!C50</f>
        <v>Dvořák</v>
      </c>
      <c r="F71" s="108" t="str">
        <f>'Startovní listina'!D50</f>
        <v>Vojtěch</v>
      </c>
      <c r="G71" s="108">
        <f>'Startovní listina'!E50</f>
        <v>1974</v>
      </c>
      <c r="H71" s="108" t="str">
        <f>'Startovní listina'!F50</f>
        <v>Brno</v>
      </c>
      <c r="I71" s="109">
        <v>9.857638888888888E-2</v>
      </c>
    </row>
    <row r="72" spans="1:9" ht="20.100000000000001" customHeight="1">
      <c r="A72" s="105" t="e">
        <f>IF('Výsledková listina (2)'!D71&lt;&gt;"",A71+1,"")</f>
        <v>#VALUE!</v>
      </c>
      <c r="B72" s="106"/>
      <c r="C72" s="107" t="str">
        <f>'Startovní listina'!G21</f>
        <v>C</v>
      </c>
      <c r="D72" s="107">
        <f>'Startovní listina'!B21</f>
        <v>19</v>
      </c>
      <c r="E72" s="108" t="str">
        <f>'Startovní listina'!C21</f>
        <v>Krátký</v>
      </c>
      <c r="F72" s="108" t="str">
        <f>'Startovní listina'!D21</f>
        <v>Josef</v>
      </c>
      <c r="G72" s="108">
        <f>'Startovní listina'!E21</f>
        <v>1965</v>
      </c>
      <c r="H72" s="108" t="str">
        <f>'Startovní listina'!F21</f>
        <v>SKP Hvězda Pardubice</v>
      </c>
      <c r="I72" s="109"/>
    </row>
    <row r="73" spans="1:9" ht="20.100000000000001" customHeight="1">
      <c r="A73" s="105" t="e">
        <f>IF('Výsledková listina (2)'!D72&lt;&gt;"",A72+1,"")</f>
        <v>#VALUE!</v>
      </c>
      <c r="B73" s="106"/>
      <c r="C73" s="107" t="str">
        <f>'Startovní listina'!G6</f>
        <v>A</v>
      </c>
      <c r="D73" s="107">
        <f>'Startovní listina'!B6</f>
        <v>2</v>
      </c>
      <c r="E73" s="108" t="str">
        <f>'Startovní listina'!C6</f>
        <v>Barvíř</v>
      </c>
      <c r="F73" s="108" t="str">
        <f>'Startovní listina'!D6</f>
        <v>Jiří</v>
      </c>
      <c r="G73" s="108">
        <f>'Startovní listina'!E6</f>
        <v>1982</v>
      </c>
      <c r="H73" s="108" t="str">
        <f>'Startovní listina'!F6</f>
        <v>R.I.P. Brno</v>
      </c>
      <c r="I73" s="109">
        <v>0.11140046296296297</v>
      </c>
    </row>
    <row r="74" spans="1:9" ht="20.100000000000001" customHeight="1">
      <c r="A74" s="105" t="e">
        <f>IF('Výsledková listina (2)'!D73&lt;&gt;"",A73+1,"")</f>
        <v>#VALUE!</v>
      </c>
      <c r="B74" s="106"/>
      <c r="C74" s="107" t="str">
        <f>'Startovní listina'!G48</f>
        <v>A</v>
      </c>
      <c r="D74" s="107">
        <f>'Startovní listina'!B48</f>
        <v>56</v>
      </c>
      <c r="E74" s="108" t="str">
        <f>'Startovní listina'!C48</f>
        <v>Srnec</v>
      </c>
      <c r="F74" s="108" t="str">
        <f>'Startovní listina'!D48</f>
        <v>Lukáš</v>
      </c>
      <c r="G74" s="108">
        <f>'Startovní listina'!E48</f>
        <v>1990</v>
      </c>
      <c r="H74" s="108" t="str">
        <f>'Startovní listina'!F48</f>
        <v>Židlochovice</v>
      </c>
      <c r="I74" s="109">
        <v>9.8321759259259248E-2</v>
      </c>
    </row>
    <row r="75" spans="1:9" ht="20.100000000000001" customHeight="1">
      <c r="A75" s="105" t="e">
        <f>IF('Výsledková listina (2)'!D74&lt;&gt;"",A74+1,"")</f>
        <v>#VALUE!</v>
      </c>
      <c r="B75" s="106"/>
      <c r="C75" s="107" t="str">
        <f>'Startovní listina'!G97</f>
        <v/>
      </c>
      <c r="D75" s="107" t="str">
        <f>'Startovní listina'!B97</f>
        <v/>
      </c>
      <c r="E75" s="108" t="str">
        <f>'Startovní listina'!C97</f>
        <v/>
      </c>
      <c r="F75" s="108" t="str">
        <f>'Startovní listina'!D97</f>
        <v/>
      </c>
      <c r="G75" s="108" t="str">
        <f>'Startovní listina'!E97</f>
        <v/>
      </c>
      <c r="H75" s="108" t="str">
        <f>'Startovní listina'!F97</f>
        <v/>
      </c>
      <c r="I75" s="109">
        <v>0.13534722222222223</v>
      </c>
    </row>
    <row r="76" spans="1:9" ht="20.100000000000001" customHeight="1">
      <c r="A76" s="105" t="str">
        <f>IF('Výsledková listina (2)'!D75&lt;&gt;"",A75+1,"")</f>
        <v/>
      </c>
      <c r="B76" s="106"/>
      <c r="C76" s="107" t="str">
        <f>'Startovní listina'!G22</f>
        <v>B</v>
      </c>
      <c r="D76" s="107">
        <f>'Startovní listina'!B22</f>
        <v>21</v>
      </c>
      <c r="E76" s="108" t="str">
        <f>'Startovní listina'!C22</f>
        <v>Sláma</v>
      </c>
      <c r="F76" s="108" t="str">
        <f>'Startovní listina'!D22</f>
        <v>Adolf</v>
      </c>
      <c r="G76" s="108">
        <f>'Startovní listina'!E22</f>
        <v>1970</v>
      </c>
      <c r="H76" s="108" t="str">
        <f>'Startovní listina'!F22</f>
        <v>Žďár nad Sázavou</v>
      </c>
      <c r="I76" s="109">
        <v>0.1007986111111111</v>
      </c>
    </row>
    <row r="77" spans="1:9" ht="20.100000000000001" customHeight="1">
      <c r="A77" s="105" t="e">
        <f>IF('Výsledková listina (2)'!D76&lt;&gt;"",A76+1,"")</f>
        <v>#VALUE!</v>
      </c>
      <c r="B77" s="106"/>
      <c r="C77" s="107" t="str">
        <f>'Startovní listina'!G82</f>
        <v>C</v>
      </c>
      <c r="D77" s="107">
        <f>'Startovní listina'!B82</f>
        <v>99</v>
      </c>
      <c r="E77" s="108" t="str">
        <f>'Startovní listina'!C82</f>
        <v>Daněk</v>
      </c>
      <c r="F77" s="108" t="str">
        <f>'Startovní listina'!D82</f>
        <v>Milan</v>
      </c>
      <c r="G77" s="108">
        <f>'Startovní listina'!E82</f>
        <v>1962</v>
      </c>
      <c r="H77" s="108" t="str">
        <f>'Startovní listina'!F82</f>
        <v>Horizont kola Novák Blansko</v>
      </c>
      <c r="I77" s="109">
        <v>0.11873842592592593</v>
      </c>
    </row>
    <row r="78" spans="1:9" ht="20.100000000000001" customHeight="1">
      <c r="A78" s="105" t="e">
        <f>IF('Výsledková listina (2)'!D77&lt;&gt;"",A77+1,"")</f>
        <v>#VALUE!</v>
      </c>
      <c r="B78" s="106"/>
      <c r="C78" s="107" t="str">
        <f>'Startovní listina'!G96</f>
        <v/>
      </c>
      <c r="D78" s="107" t="str">
        <f>'Startovní listina'!B96</f>
        <v/>
      </c>
      <c r="E78" s="108" t="str">
        <f>'Startovní listina'!C96</f>
        <v/>
      </c>
      <c r="F78" s="108" t="str">
        <f>'Startovní listina'!D96</f>
        <v/>
      </c>
      <c r="G78" s="108" t="str">
        <f>'Startovní listina'!E96</f>
        <v/>
      </c>
      <c r="H78" s="108" t="str">
        <f>'Startovní listina'!F96</f>
        <v/>
      </c>
      <c r="I78" s="109">
        <v>0.13363425925925926</v>
      </c>
    </row>
    <row r="79" spans="1:9" ht="20.100000000000001" customHeight="1">
      <c r="A79" s="105" t="str">
        <f>IF('Výsledková listina (2)'!D78&lt;&gt;"",A78+1,"")</f>
        <v/>
      </c>
      <c r="B79" s="106"/>
      <c r="C79" s="107" t="str">
        <f>'Startovní listina'!G30</f>
        <v>A</v>
      </c>
      <c r="D79" s="107">
        <f>'Startovní listina'!B30</f>
        <v>31</v>
      </c>
      <c r="E79" s="108" t="str">
        <f>'Startovní listina'!C30</f>
        <v>Kohut</v>
      </c>
      <c r="F79" s="108" t="str">
        <f>'Startovní listina'!D30</f>
        <v>Jan</v>
      </c>
      <c r="G79" s="108">
        <f>'Startovní listina'!E30</f>
        <v>1985</v>
      </c>
      <c r="H79" s="108" t="str">
        <f>'Startovní listina'!F30</f>
        <v>Elite Sport Team Blansko</v>
      </c>
      <c r="I79" s="109">
        <v>0.10964120370370371</v>
      </c>
    </row>
    <row r="80" spans="1:9" ht="20.100000000000001" customHeight="1">
      <c r="A80" s="105" t="e">
        <f>IF('Výsledková listina (2)'!D79&lt;&gt;"",A79+1,"")</f>
        <v>#VALUE!</v>
      </c>
      <c r="B80" s="106"/>
      <c r="C80" s="107" t="str">
        <f>'Startovní listina'!G64</f>
        <v>C</v>
      </c>
      <c r="D80" s="107">
        <f>'Startovní listina'!B64</f>
        <v>79</v>
      </c>
      <c r="E80" s="108" t="str">
        <f>'Startovní listina'!C64</f>
        <v>Nosek</v>
      </c>
      <c r="F80" s="108" t="str">
        <f>'Startovní listina'!D64</f>
        <v>Pavel</v>
      </c>
      <c r="G80" s="108">
        <f>'Startovní listina'!E64</f>
        <v>1965</v>
      </c>
      <c r="H80" s="108" t="str">
        <f>'Startovní listina'!F64</f>
        <v>ASK Slavkov o.s.</v>
      </c>
      <c r="I80" s="109">
        <v>0.13804398148148148</v>
      </c>
    </row>
    <row r="81" spans="1:9" ht="20.100000000000001" customHeight="1">
      <c r="A81" s="105" t="e">
        <f>IF('Výsledková listina (2)'!D80&lt;&gt;"",A80+1,"")</f>
        <v>#VALUE!</v>
      </c>
      <c r="B81" s="106"/>
      <c r="C81" s="107" t="str">
        <f>'Startovní listina'!G39</f>
        <v>B</v>
      </c>
      <c r="D81" s="107">
        <f>'Startovní listina'!B39</f>
        <v>42</v>
      </c>
      <c r="E81" s="108" t="str">
        <f>'Startovní listina'!C39</f>
        <v>Alman</v>
      </c>
      <c r="F81" s="108" t="str">
        <f>'Startovní listina'!D39</f>
        <v>Dušan</v>
      </c>
      <c r="G81" s="108">
        <f>'Startovní listina'!E39</f>
        <v>1967</v>
      </c>
      <c r="H81" s="108" t="str">
        <f>'Startovní listina'!F39</f>
        <v>Babice nad Svitavou</v>
      </c>
      <c r="I81" s="109">
        <v>8.8599537037037046E-2</v>
      </c>
    </row>
    <row r="82" spans="1:9" ht="20.100000000000001" customHeight="1">
      <c r="A82" s="105" t="e">
        <f>IF('Výsledková listina (2)'!D81&lt;&gt;"",A81+1,"")</f>
        <v>#VALUE!</v>
      </c>
      <c r="B82" s="106"/>
      <c r="C82" s="107" t="str">
        <f>'Startovní listina'!G56</f>
        <v>C</v>
      </c>
      <c r="D82" s="107">
        <f>'Startovní listina'!B56</f>
        <v>67</v>
      </c>
      <c r="E82" s="108" t="str">
        <f>'Startovní listina'!C56</f>
        <v>Brabenec</v>
      </c>
      <c r="F82" s="108" t="str">
        <f>'Startovní listina'!D56</f>
        <v>Miroslav</v>
      </c>
      <c r="G82" s="108">
        <f>'Startovní listina'!E56</f>
        <v>1959</v>
      </c>
      <c r="H82" s="108" t="str">
        <f>'Startovní listina'!F56</f>
        <v>Žďár nad Sázavou</v>
      </c>
      <c r="I82" s="109">
        <v>0.1002199074074074</v>
      </c>
    </row>
    <row r="83" spans="1:9" ht="20.100000000000001" customHeight="1">
      <c r="A83" s="105" t="e">
        <f>IF('Výsledková listina (2)'!D82&lt;&gt;"",A82+1,"")</f>
        <v>#VALUE!</v>
      </c>
      <c r="B83" s="106"/>
      <c r="C83" s="107" t="str">
        <f>'Startovní listina'!G83</f>
        <v>A</v>
      </c>
      <c r="D83" s="107">
        <f>'Startovní listina'!B83</f>
        <v>100</v>
      </c>
      <c r="E83" s="108" t="str">
        <f>'Startovní listina'!C83</f>
        <v>Šacl</v>
      </c>
      <c r="F83" s="108" t="str">
        <f>'Startovní listina'!D83</f>
        <v>Pavel</v>
      </c>
      <c r="G83" s="108">
        <f>'Startovní listina'!E83</f>
        <v>1981</v>
      </c>
      <c r="H83" s="108" t="str">
        <f>'Startovní listina'!F83</f>
        <v>Dolní Rožínka</v>
      </c>
      <c r="I83" s="109">
        <v>0.10503472222222222</v>
      </c>
    </row>
    <row r="84" spans="1:9" ht="20.100000000000001" customHeight="1">
      <c r="A84" s="105" t="e">
        <f>IF('Výsledková listina (2)'!D83&lt;&gt;"",A83+1,"")</f>
        <v>#VALUE!</v>
      </c>
      <c r="B84" s="106"/>
      <c r="C84" s="107" t="str">
        <f>'Startovní listina'!G61</f>
        <v>A</v>
      </c>
      <c r="D84" s="107">
        <f>'Startovní listina'!B61</f>
        <v>75</v>
      </c>
      <c r="E84" s="108" t="str">
        <f>'Startovní listina'!C61</f>
        <v>Kalich</v>
      </c>
      <c r="F84" s="108" t="str">
        <f>'Startovní listina'!D61</f>
        <v>Radim</v>
      </c>
      <c r="G84" s="108">
        <f>'Startovní listina'!E61</f>
        <v>1985</v>
      </c>
      <c r="H84" s="108" t="str">
        <f>'Startovní listina'!F61</f>
        <v>Odranec</v>
      </c>
      <c r="I84" s="109">
        <v>0.1027199074074074</v>
      </c>
    </row>
    <row r="85" spans="1:9" ht="20.100000000000001" customHeight="1">
      <c r="A85" s="105" t="e">
        <f>IF('Výsledková listina (2)'!D84&lt;&gt;"",A84+1,"")</f>
        <v>#VALUE!</v>
      </c>
      <c r="B85" s="106"/>
      <c r="C85" s="107" t="str">
        <f>'Startovní listina'!G95</f>
        <v/>
      </c>
      <c r="D85" s="107" t="str">
        <f>'Startovní listina'!B95</f>
        <v/>
      </c>
      <c r="E85" s="108" t="str">
        <f>'Startovní listina'!C95</f>
        <v/>
      </c>
      <c r="F85" s="108" t="str">
        <f>'Startovní listina'!D95</f>
        <v/>
      </c>
      <c r="G85" s="108" t="str">
        <f>'Startovní listina'!E95</f>
        <v/>
      </c>
      <c r="H85" s="108" t="str">
        <f>'Startovní listina'!F95</f>
        <v/>
      </c>
      <c r="I85" s="109">
        <v>0.1074537037037037</v>
      </c>
    </row>
    <row r="86" spans="1:9" ht="20.100000000000001" customHeight="1">
      <c r="A86" s="105" t="str">
        <f>IF('Výsledková listina (2)'!D85&lt;&gt;"",A85+1,"")</f>
        <v/>
      </c>
      <c r="B86" s="106"/>
      <c r="C86" s="107" t="str">
        <f>'Startovní listina'!G65</f>
        <v>B</v>
      </c>
      <c r="D86" s="107">
        <f>'Startovní listina'!B65</f>
        <v>80</v>
      </c>
      <c r="E86" s="108" t="str">
        <f>'Startovní listina'!C65</f>
        <v>Petrů</v>
      </c>
      <c r="F86" s="108" t="str">
        <f>'Startovní listina'!D65</f>
        <v>Roman</v>
      </c>
      <c r="G86" s="108">
        <f>'Startovní listina'!E65</f>
        <v>1976</v>
      </c>
      <c r="H86" s="108" t="str">
        <f>'Startovní listina'!F65</f>
        <v>Drnovice</v>
      </c>
      <c r="I86" s="109">
        <v>0.12424768518518518</v>
      </c>
    </row>
    <row r="87" spans="1:9" ht="20.100000000000001" customHeight="1">
      <c r="A87" s="105" t="e">
        <f>IF('Výsledková listina (2)'!D86&lt;&gt;"",A86+1,"")</f>
        <v>#VALUE!</v>
      </c>
      <c r="B87" s="106"/>
      <c r="C87" s="107" t="str">
        <f>'Startovní listina'!G43</f>
        <v>C</v>
      </c>
      <c r="D87" s="107">
        <f>'Startovní listina'!B43</f>
        <v>47</v>
      </c>
      <c r="E87" s="108" t="str">
        <f>'Startovní listina'!C43</f>
        <v>Šádek</v>
      </c>
      <c r="F87" s="108" t="str">
        <f>'Startovní listina'!D43</f>
        <v>Jiří</v>
      </c>
      <c r="G87" s="108">
        <f>'Startovní listina'!E43</f>
        <v>1959</v>
      </c>
      <c r="H87" s="108" t="str">
        <f>'Startovní listina'!F43</f>
        <v>Lomnice nad Popelkou</v>
      </c>
      <c r="I87" s="109">
        <v>0.10612268518518519</v>
      </c>
    </row>
    <row r="88" spans="1:9" ht="20.100000000000001" customHeight="1">
      <c r="A88" s="105" t="e">
        <f>IF('Výsledková listina (2)'!D87&lt;&gt;"",A87+1,"")</f>
        <v>#VALUE!</v>
      </c>
      <c r="B88" s="106"/>
      <c r="C88" s="107" t="str">
        <f>'Startovní listina'!G33</f>
        <v>B</v>
      </c>
      <c r="D88" s="107">
        <f>'Startovní listina'!B33</f>
        <v>35</v>
      </c>
      <c r="E88" s="108" t="str">
        <f>'Startovní listina'!C33</f>
        <v>Dušil</v>
      </c>
      <c r="F88" s="108" t="str">
        <f>'Startovní listina'!D33</f>
        <v>Jaroslav</v>
      </c>
      <c r="G88" s="108">
        <f>'Startovní listina'!E33</f>
        <v>1970</v>
      </c>
      <c r="H88" s="108" t="str">
        <f>'Startovní listina'!F33</f>
        <v>Běžecký klub Brno</v>
      </c>
      <c r="I88" s="109"/>
    </row>
    <row r="89" spans="1:9" ht="20.100000000000001" customHeight="1">
      <c r="A89" s="105" t="e">
        <f>IF('Výsledková listina (2)'!D88&lt;&gt;"",A88+1,"")</f>
        <v>#VALUE!</v>
      </c>
      <c r="B89" s="106"/>
      <c r="C89" s="107" t="str">
        <f>'Startovní listina'!G76</f>
        <v>B</v>
      </c>
      <c r="D89" s="107">
        <f>'Startovní listina'!B76</f>
        <v>93</v>
      </c>
      <c r="E89" s="108" t="str">
        <f>'Startovní listina'!C76</f>
        <v>Konečný</v>
      </c>
      <c r="F89" s="108" t="str">
        <f>'Startovní listina'!D76</f>
        <v>Libor</v>
      </c>
      <c r="G89" s="108">
        <f>'Startovní listina'!E76</f>
        <v>1971</v>
      </c>
      <c r="H89" s="108" t="str">
        <f>'Startovní listina'!F76</f>
        <v>Kuřim</v>
      </c>
      <c r="I89" s="109">
        <v>0.13814814814814816</v>
      </c>
    </row>
    <row r="90" spans="1:9" ht="20.100000000000001" customHeight="1">
      <c r="A90" s="105" t="e">
        <f>IF('Výsledková listina (2)'!D89&lt;&gt;"",A89+1,"")</f>
        <v>#VALUE!</v>
      </c>
      <c r="B90" s="106"/>
      <c r="C90" s="107" t="str">
        <f>'Startovní listina'!G12</f>
        <v>C</v>
      </c>
      <c r="D90" s="107">
        <f>'Startovní listina'!B12</f>
        <v>8</v>
      </c>
      <c r="E90" s="108" t="str">
        <f>'Startovní listina'!C12</f>
        <v>Chramosta</v>
      </c>
      <c r="F90" s="108" t="str">
        <f>'Startovní listina'!D12</f>
        <v>Jaroslav</v>
      </c>
      <c r="G90" s="108">
        <f>'Startovní listina'!E12</f>
        <v>1966</v>
      </c>
      <c r="H90" s="108" t="str">
        <f>'Startovní listina'!F12</f>
        <v>JABOJA Team Děčín</v>
      </c>
      <c r="I90" s="109">
        <v>8.7268518518518523E-2</v>
      </c>
    </row>
    <row r="91" spans="1:9" ht="20.100000000000001" customHeight="1">
      <c r="A91" s="105" t="e">
        <f>IF('Výsledková listina (2)'!D90&lt;&gt;"",A90+1,"")</f>
        <v>#VALUE!</v>
      </c>
      <c r="B91" s="106"/>
      <c r="C91" s="107" t="str">
        <f>'Startovní listina'!G24</f>
        <v>B</v>
      </c>
      <c r="D91" s="107">
        <f>'Startovní listina'!B24</f>
        <v>23</v>
      </c>
      <c r="E91" s="108" t="str">
        <f>'Startovní listina'!C24</f>
        <v>Kryštof</v>
      </c>
      <c r="F91" s="108" t="str">
        <f>'Startovní listina'!D24</f>
        <v>Ondřej</v>
      </c>
      <c r="G91" s="108">
        <f>'Startovní listina'!E24</f>
        <v>1976</v>
      </c>
      <c r="H91" s="108" t="str">
        <f>'Startovní listina'!F24</f>
        <v>Jiskra Vír</v>
      </c>
      <c r="I91" s="109">
        <v>8.9398148148148157E-2</v>
      </c>
    </row>
    <row r="92" spans="1:9" ht="20.100000000000001" customHeight="1">
      <c r="A92" s="105" t="e">
        <f>IF('Výsledková listina (2)'!D91&lt;&gt;"",A91+1,"")</f>
        <v>#VALUE!</v>
      </c>
      <c r="B92" s="106"/>
      <c r="C92" s="107" t="str">
        <f>'Startovní listina'!G16</f>
        <v>A</v>
      </c>
      <c r="D92" s="107">
        <f>'Startovní listina'!B16</f>
        <v>12</v>
      </c>
      <c r="E92" s="108" t="str">
        <f>'Startovní listina'!C16</f>
        <v>Koudelka</v>
      </c>
      <c r="F92" s="108" t="str">
        <f>'Startovní listina'!D16</f>
        <v>Lukáš</v>
      </c>
      <c r="G92" s="108">
        <f>'Startovní listina'!E16</f>
        <v>1983</v>
      </c>
      <c r="H92" s="108" t="str">
        <f>'Startovní listina'!F16</f>
        <v>AK Drnovice</v>
      </c>
      <c r="I92" s="109"/>
    </row>
    <row r="93" spans="1:9" ht="20.100000000000001" customHeight="1">
      <c r="A93" s="105" t="e">
        <f>IF('Výsledková listina (2)'!D92&lt;&gt;"",A92+1,"")</f>
        <v>#VALUE!</v>
      </c>
      <c r="B93" s="106"/>
      <c r="C93" s="107" t="str">
        <f>'Startovní listina'!G88</f>
        <v/>
      </c>
      <c r="D93" s="107" t="str">
        <f>'Startovní listina'!B88</f>
        <v/>
      </c>
      <c r="E93" s="108" t="str">
        <f>'Startovní listina'!C88</f>
        <v/>
      </c>
      <c r="F93" s="108" t="str">
        <f>'Startovní listina'!D88</f>
        <v/>
      </c>
      <c r="G93" s="108" t="str">
        <f>'Startovní listina'!E88</f>
        <v/>
      </c>
      <c r="H93" s="108" t="str">
        <f>'Startovní listina'!F88</f>
        <v/>
      </c>
      <c r="I93" s="109">
        <v>0.12077546296296297</v>
      </c>
    </row>
    <row r="94" spans="1:9" ht="20.100000000000001" customHeight="1">
      <c r="A94" s="105" t="str">
        <f>IF('Výsledková listina (2)'!D93&lt;&gt;"",A93+1,"")</f>
        <v/>
      </c>
      <c r="B94" s="106"/>
      <c r="C94" s="107" t="str">
        <f>'Startovní listina'!G90</f>
        <v/>
      </c>
      <c r="D94" s="107" t="str">
        <f>'Startovní listina'!B90</f>
        <v/>
      </c>
      <c r="E94" s="108" t="str">
        <f>'Startovní listina'!C90</f>
        <v/>
      </c>
      <c r="F94" s="108" t="str">
        <f>'Startovní listina'!D90</f>
        <v/>
      </c>
      <c r="G94" s="108" t="str">
        <f>'Startovní listina'!E90</f>
        <v/>
      </c>
      <c r="H94" s="108" t="str">
        <f>'Startovní listina'!F90</f>
        <v/>
      </c>
      <c r="I94" s="109">
        <v>0.12212962962962963</v>
      </c>
    </row>
    <row r="95" spans="1:9" ht="20.100000000000001" customHeight="1">
      <c r="A95" s="105" t="str">
        <f>IF('Výsledková listina (2)'!D94&lt;&gt;"",A94+1,"")</f>
        <v/>
      </c>
      <c r="B95" s="106"/>
      <c r="C95" s="107" t="str">
        <f>'Startovní listina'!G25</f>
        <v>H</v>
      </c>
      <c r="D95" s="107">
        <f>'Startovní listina'!B25</f>
        <v>24</v>
      </c>
      <c r="E95" s="108" t="str">
        <f>'Startovní listina'!C25</f>
        <v>Šedová</v>
      </c>
      <c r="F95" s="108" t="str">
        <f>'Startovní listina'!D25</f>
        <v>Věra</v>
      </c>
      <c r="G95" s="108">
        <f>'Startovní listina'!E25</f>
        <v>1964</v>
      </c>
      <c r="H95" s="108" t="str">
        <f>'Startovní listina'!F25</f>
        <v>Atletic Třebíč</v>
      </c>
      <c r="I95" s="109">
        <v>0.12789351851851852</v>
      </c>
    </row>
    <row r="96" spans="1:9" ht="20.100000000000001" customHeight="1">
      <c r="A96" s="105" t="e">
        <f>IF('Výsledková listina (2)'!D95&lt;&gt;"",A95+1,"")</f>
        <v>#VALUE!</v>
      </c>
      <c r="B96" s="106"/>
      <c r="C96" s="107" t="str">
        <f>'Startovní listina'!G72</f>
        <v>B</v>
      </c>
      <c r="D96" s="107">
        <f>'Startovní listina'!B72</f>
        <v>89</v>
      </c>
      <c r="E96" s="108" t="str">
        <f>'Startovní listina'!C72</f>
        <v>Weis</v>
      </c>
      <c r="F96" s="108" t="str">
        <f>'Startovní listina'!D72</f>
        <v>Josef</v>
      </c>
      <c r="G96" s="108">
        <f>'Startovní listina'!E72</f>
        <v>1974</v>
      </c>
      <c r="H96" s="108" t="str">
        <f>'Startovní listina'!F72</f>
        <v>Elite Sport Boskovice</v>
      </c>
      <c r="I96" s="109"/>
    </row>
    <row r="97" spans="1:9" ht="20.100000000000001" customHeight="1">
      <c r="A97" s="105" t="e">
        <f>IF('Výsledková listina (2)'!D96&lt;&gt;"",A96+1,"")</f>
        <v>#VALUE!</v>
      </c>
      <c r="B97" s="106"/>
      <c r="C97" s="107" t="str">
        <f>'Startovní listina'!G13</f>
        <v>D</v>
      </c>
      <c r="D97" s="107">
        <f>'Startovní listina'!B13</f>
        <v>9</v>
      </c>
      <c r="E97" s="108" t="str">
        <f>'Startovní listina'!C13</f>
        <v>Vytisk</v>
      </c>
      <c r="F97" s="108" t="str">
        <f>'Startovní listina'!D13</f>
        <v>Alfons</v>
      </c>
      <c r="G97" s="108">
        <f>'Startovní listina'!E13</f>
        <v>1949</v>
      </c>
      <c r="H97" s="108" t="str">
        <f>'Startovní listina'!F13</f>
        <v>MKS Ostrava</v>
      </c>
      <c r="I97" s="109">
        <v>0.1112962962962963</v>
      </c>
    </row>
    <row r="98" spans="1:9" ht="20.100000000000001" customHeight="1">
      <c r="A98" s="105" t="e">
        <f>IF('Výsledková listina (2)'!D97&lt;&gt;"",A97+1,"")</f>
        <v>#VALUE!</v>
      </c>
      <c r="B98" s="106"/>
      <c r="C98" s="107" t="str">
        <f>'Startovní listina'!G10</f>
        <v>A</v>
      </c>
      <c r="D98" s="107">
        <f>'Startovní listina'!B10</f>
        <v>6</v>
      </c>
      <c r="E98" s="108" t="str">
        <f>'Startovní listina'!C10</f>
        <v>Forýtek</v>
      </c>
      <c r="F98" s="108" t="str">
        <f>'Startovní listina'!D10</f>
        <v>Michal</v>
      </c>
      <c r="G98" s="108">
        <f>'Startovní listina'!E10</f>
        <v>1982</v>
      </c>
      <c r="H98" s="108" t="str">
        <f>'Startovní listina'!F10</f>
        <v>Praha</v>
      </c>
      <c r="I98" s="109">
        <v>0.12524305555555557</v>
      </c>
    </row>
    <row r="99" spans="1:9" ht="20.100000000000001" customHeight="1">
      <c r="A99" s="105" t="e">
        <f>IF('Výsledková listina (2)'!D98&lt;&gt;"",A98+1,"")</f>
        <v>#VALUE!</v>
      </c>
      <c r="B99" s="106"/>
      <c r="C99" s="107" t="str">
        <f>'Startovní listina'!G99</f>
        <v/>
      </c>
      <c r="D99" s="107" t="str">
        <f>'Startovní listina'!B99</f>
        <v/>
      </c>
      <c r="E99" s="108" t="str">
        <f>'Startovní listina'!C99</f>
        <v/>
      </c>
      <c r="F99" s="108" t="str">
        <f>'Startovní listina'!D99</f>
        <v/>
      </c>
      <c r="G99" s="108" t="str">
        <f>'Startovní listina'!E99</f>
        <v/>
      </c>
      <c r="H99" s="108" t="str">
        <f>'Startovní listina'!F99</f>
        <v/>
      </c>
      <c r="I99" s="109"/>
    </row>
    <row r="100" spans="1:9" ht="20.100000000000001" customHeight="1">
      <c r="A100" s="105" t="str">
        <f>IF('Výsledková listina (2)'!D99&lt;&gt;"",A99+1,"")</f>
        <v/>
      </c>
      <c r="B100" s="106"/>
      <c r="C100" s="107" t="str">
        <f>'Startovní listina'!G100</f>
        <v/>
      </c>
      <c r="D100" s="107" t="str">
        <f>'Startovní listina'!B100</f>
        <v/>
      </c>
      <c r="E100" s="108" t="str">
        <f>'Startovní listina'!C100</f>
        <v/>
      </c>
      <c r="F100" s="108" t="str">
        <f>'Startovní listina'!D100</f>
        <v/>
      </c>
      <c r="G100" s="108" t="str">
        <f>'Startovní listina'!E100</f>
        <v/>
      </c>
      <c r="H100" s="108" t="str">
        <f>'Startovní listina'!F100</f>
        <v/>
      </c>
      <c r="I100" s="109"/>
    </row>
    <row r="101" spans="1:9" ht="20.100000000000001" customHeight="1">
      <c r="A101" s="105" t="str">
        <f>IF('Výsledková listina (2)'!D100&lt;&gt;"",A100+1,"")</f>
        <v/>
      </c>
      <c r="B101" s="106"/>
      <c r="C101" s="107" t="str">
        <f>'Startovní listina'!G101</f>
        <v/>
      </c>
      <c r="D101" s="107" t="str">
        <f>'Startovní listina'!B101</f>
        <v/>
      </c>
      <c r="E101" s="108" t="str">
        <f>'Startovní listina'!C101</f>
        <v/>
      </c>
      <c r="F101" s="108" t="str">
        <f>'Startovní listina'!D101</f>
        <v/>
      </c>
      <c r="G101" s="108" t="str">
        <f>'Startovní listina'!E101</f>
        <v/>
      </c>
      <c r="H101" s="108" t="str">
        <f>'Startovní listina'!F101</f>
        <v/>
      </c>
      <c r="I101" s="109"/>
    </row>
    <row r="102" spans="1:9" ht="20.100000000000001" customHeight="1">
      <c r="A102" s="105" t="str">
        <f>IF('Výsledková listina (2)'!D101&lt;&gt;"",A101+1,"")</f>
        <v/>
      </c>
      <c r="B102" s="106"/>
      <c r="C102" s="107" t="str">
        <f>'Startovní listina'!G102</f>
        <v/>
      </c>
      <c r="D102" s="107" t="str">
        <f>'Startovní listina'!B102</f>
        <v/>
      </c>
      <c r="E102" s="108" t="str">
        <f>'Startovní listina'!C102</f>
        <v/>
      </c>
      <c r="F102" s="108" t="str">
        <f>'Startovní listina'!D102</f>
        <v/>
      </c>
      <c r="G102" s="108" t="str">
        <f>'Startovní listina'!E102</f>
        <v/>
      </c>
      <c r="H102" s="108" t="str">
        <f>'Startovní listina'!F102</f>
        <v/>
      </c>
      <c r="I102" s="109"/>
    </row>
    <row r="103" spans="1:9" ht="20.100000000000001" customHeight="1">
      <c r="A103" s="105" t="str">
        <f>IF('Výsledková listina (2)'!D102&lt;&gt;"",A102+1,"")</f>
        <v/>
      </c>
      <c r="B103" s="106"/>
      <c r="C103" s="107" t="str">
        <f>'Startovní listina'!G103</f>
        <v/>
      </c>
      <c r="D103" s="107" t="str">
        <f>'Startovní listina'!B103</f>
        <v/>
      </c>
      <c r="E103" s="108" t="str">
        <f>'Startovní listina'!C103</f>
        <v/>
      </c>
      <c r="F103" s="108" t="str">
        <f>'Startovní listina'!D103</f>
        <v/>
      </c>
      <c r="G103" s="108" t="str">
        <f>'Startovní listina'!E103</f>
        <v/>
      </c>
      <c r="H103" s="108" t="str">
        <f>'Startovní listina'!F103</f>
        <v/>
      </c>
      <c r="I103" s="109"/>
    </row>
    <row r="104" spans="1:9" ht="20.100000000000001" customHeight="1">
      <c r="A104" s="105"/>
      <c r="B104" s="106"/>
      <c r="C104" s="107"/>
      <c r="D104" s="107"/>
      <c r="E104" s="108"/>
      <c r="F104" s="108"/>
      <c r="G104" s="108"/>
      <c r="H104" s="108"/>
      <c r="I104" s="109"/>
    </row>
    <row r="105" spans="1:9" s="63" customFormat="1">
      <c r="G105" s="76"/>
      <c r="I105" s="76"/>
    </row>
    <row r="106" spans="1:9" s="63" customFormat="1">
      <c r="G106" s="76"/>
      <c r="I106" s="76"/>
    </row>
    <row r="107" spans="1:9" s="63" customFormat="1">
      <c r="G107" s="76"/>
      <c r="I107" s="76"/>
    </row>
    <row r="108" spans="1:9" s="63" customFormat="1">
      <c r="G108" s="76"/>
      <c r="I108" s="76"/>
    </row>
    <row r="109" spans="1:9" s="63" customFormat="1">
      <c r="G109" s="76"/>
      <c r="I109" s="76"/>
    </row>
    <row r="110" spans="1:9" s="63" customFormat="1">
      <c r="G110" s="76"/>
      <c r="I110" s="76"/>
    </row>
    <row r="111" spans="1:9" s="63" customFormat="1">
      <c r="G111" s="76"/>
      <c r="I111" s="76"/>
    </row>
    <row r="112" spans="1:9" s="63" customFormat="1">
      <c r="G112" s="76"/>
      <c r="I112" s="76"/>
    </row>
    <row r="113" spans="7:9" s="63" customFormat="1">
      <c r="G113" s="76"/>
      <c r="I113" s="76"/>
    </row>
    <row r="114" spans="7:9" s="63" customFormat="1">
      <c r="G114" s="76"/>
      <c r="I114" s="76"/>
    </row>
    <row r="115" spans="7:9" s="63" customFormat="1">
      <c r="G115" s="76"/>
      <c r="I115" s="76"/>
    </row>
    <row r="116" spans="7:9" s="63" customFormat="1">
      <c r="G116" s="76"/>
      <c r="I116" s="76"/>
    </row>
    <row r="117" spans="7:9" s="63" customFormat="1">
      <c r="G117" s="76"/>
      <c r="I117" s="76"/>
    </row>
    <row r="118" spans="7:9" s="63" customFormat="1">
      <c r="G118" s="76"/>
      <c r="I118" s="76"/>
    </row>
    <row r="119" spans="7:9" s="63" customFormat="1">
      <c r="G119" s="76"/>
      <c r="I119" s="76"/>
    </row>
    <row r="120" spans="7:9" s="63" customFormat="1">
      <c r="G120" s="76"/>
      <c r="I120" s="76"/>
    </row>
    <row r="121" spans="7:9" s="63" customFormat="1">
      <c r="G121" s="76"/>
      <c r="I121" s="76"/>
    </row>
    <row r="122" spans="7:9" s="63" customFormat="1">
      <c r="G122" s="76"/>
      <c r="I122" s="76"/>
    </row>
    <row r="123" spans="7:9" s="63" customFormat="1">
      <c r="G123" s="76"/>
      <c r="I123" s="76"/>
    </row>
    <row r="124" spans="7:9" s="63" customFormat="1">
      <c r="G124" s="76"/>
      <c r="I124" s="76"/>
    </row>
    <row r="125" spans="7:9" s="63" customFormat="1">
      <c r="G125" s="76"/>
      <c r="I125" s="76"/>
    </row>
    <row r="126" spans="7:9" s="63" customFormat="1">
      <c r="G126" s="76"/>
      <c r="I126" s="76"/>
    </row>
    <row r="127" spans="7:9" s="63" customFormat="1">
      <c r="G127" s="76"/>
      <c r="I127" s="76"/>
    </row>
    <row r="128" spans="7:9" s="63" customFormat="1">
      <c r="G128" s="76"/>
      <c r="I128" s="76"/>
    </row>
    <row r="129" spans="7:9" s="63" customFormat="1">
      <c r="G129" s="76"/>
      <c r="I129" s="76"/>
    </row>
    <row r="130" spans="7:9" s="63" customFormat="1">
      <c r="G130" s="76"/>
      <c r="I130" s="76"/>
    </row>
    <row r="131" spans="7:9" s="63" customFormat="1">
      <c r="G131" s="76"/>
      <c r="I131" s="76"/>
    </row>
    <row r="132" spans="7:9" s="63" customFormat="1">
      <c r="G132" s="76"/>
      <c r="I132" s="76"/>
    </row>
    <row r="133" spans="7:9" s="63" customFormat="1">
      <c r="G133" s="76"/>
      <c r="I133" s="76"/>
    </row>
    <row r="134" spans="7:9" s="63" customFormat="1">
      <c r="G134" s="76"/>
      <c r="I134" s="76"/>
    </row>
    <row r="135" spans="7:9" s="63" customFormat="1">
      <c r="G135" s="76"/>
      <c r="I135" s="76"/>
    </row>
    <row r="136" spans="7:9" s="63" customFormat="1">
      <c r="G136" s="76"/>
      <c r="I136" s="76"/>
    </row>
    <row r="137" spans="7:9" s="63" customFormat="1">
      <c r="G137" s="76"/>
      <c r="I137" s="76"/>
    </row>
    <row r="138" spans="7:9" s="63" customFormat="1">
      <c r="G138" s="76"/>
      <c r="I138" s="76"/>
    </row>
    <row r="139" spans="7:9" s="63" customFormat="1">
      <c r="G139" s="76"/>
      <c r="I139" s="76"/>
    </row>
    <row r="140" spans="7:9" s="63" customFormat="1">
      <c r="G140" s="76"/>
      <c r="I140" s="76"/>
    </row>
    <row r="141" spans="7:9" s="63" customFormat="1">
      <c r="G141" s="76"/>
      <c r="I141" s="76"/>
    </row>
    <row r="142" spans="7:9" s="63" customFormat="1">
      <c r="G142" s="76"/>
      <c r="I142" s="76"/>
    </row>
    <row r="143" spans="7:9" s="63" customFormat="1">
      <c r="G143" s="76"/>
      <c r="I143" s="76"/>
    </row>
    <row r="144" spans="7:9" s="63" customFormat="1">
      <c r="G144" s="76"/>
      <c r="I144" s="76"/>
    </row>
    <row r="145" spans="7:9" s="63" customFormat="1">
      <c r="G145" s="76"/>
      <c r="I145" s="76"/>
    </row>
    <row r="146" spans="7:9" s="63" customFormat="1">
      <c r="G146" s="76"/>
      <c r="I146" s="76"/>
    </row>
    <row r="147" spans="7:9" s="63" customFormat="1">
      <c r="G147" s="76"/>
      <c r="I147" s="76"/>
    </row>
    <row r="148" spans="7:9" s="63" customFormat="1">
      <c r="G148" s="76"/>
      <c r="I148" s="76"/>
    </row>
    <row r="149" spans="7:9" s="63" customFormat="1">
      <c r="G149" s="76"/>
      <c r="I149" s="76"/>
    </row>
    <row r="150" spans="7:9" s="63" customFormat="1">
      <c r="G150" s="76"/>
      <c r="I150" s="76"/>
    </row>
    <row r="151" spans="7:9" s="63" customFormat="1">
      <c r="G151" s="76"/>
      <c r="I151" s="76"/>
    </row>
    <row r="152" spans="7:9" s="63" customFormat="1">
      <c r="G152" s="76"/>
      <c r="I152" s="76"/>
    </row>
    <row r="153" spans="7:9" s="63" customFormat="1">
      <c r="G153" s="76"/>
      <c r="I153" s="76"/>
    </row>
    <row r="154" spans="7:9" s="63" customFormat="1">
      <c r="G154" s="76"/>
      <c r="I154" s="76"/>
    </row>
    <row r="155" spans="7:9" s="63" customFormat="1">
      <c r="G155" s="76"/>
      <c r="I155" s="76"/>
    </row>
    <row r="156" spans="7:9" s="63" customFormat="1">
      <c r="G156" s="76"/>
      <c r="I156" s="76"/>
    </row>
    <row r="157" spans="7:9" s="63" customFormat="1">
      <c r="G157" s="76"/>
      <c r="I157" s="76"/>
    </row>
    <row r="158" spans="7:9" s="63" customFormat="1">
      <c r="G158" s="76"/>
      <c r="I158" s="76"/>
    </row>
    <row r="159" spans="7:9" s="63" customFormat="1">
      <c r="G159" s="76"/>
      <c r="I159" s="76"/>
    </row>
    <row r="160" spans="7:9" s="63" customFormat="1">
      <c r="G160" s="76"/>
      <c r="I160" s="76"/>
    </row>
    <row r="161" spans="7:9" s="63" customFormat="1">
      <c r="G161" s="76"/>
      <c r="I161" s="76"/>
    </row>
    <row r="162" spans="7:9" s="63" customFormat="1">
      <c r="G162" s="76"/>
      <c r="I162" s="76"/>
    </row>
    <row r="163" spans="7:9" s="63" customFormat="1">
      <c r="G163" s="76"/>
      <c r="I163" s="76"/>
    </row>
    <row r="164" spans="7:9" s="63" customFormat="1">
      <c r="G164" s="76"/>
      <c r="I164" s="76"/>
    </row>
    <row r="165" spans="7:9" s="63" customFormat="1">
      <c r="G165" s="76"/>
      <c r="I165" s="76"/>
    </row>
    <row r="166" spans="7:9" s="63" customFormat="1">
      <c r="G166" s="76"/>
      <c r="I166" s="76"/>
    </row>
    <row r="167" spans="7:9" s="63" customFormat="1">
      <c r="G167" s="76"/>
      <c r="I167" s="76"/>
    </row>
    <row r="168" spans="7:9" s="63" customFormat="1">
      <c r="G168" s="76"/>
      <c r="I168" s="76"/>
    </row>
    <row r="169" spans="7:9" s="63" customFormat="1">
      <c r="G169" s="76"/>
      <c r="I169" s="76"/>
    </row>
    <row r="170" spans="7:9" s="63" customFormat="1">
      <c r="G170" s="76"/>
      <c r="I170" s="76"/>
    </row>
    <row r="171" spans="7:9" s="63" customFormat="1">
      <c r="G171" s="76"/>
      <c r="I171" s="76"/>
    </row>
    <row r="172" spans="7:9" s="63" customFormat="1">
      <c r="G172" s="76"/>
      <c r="I172" s="76"/>
    </row>
    <row r="173" spans="7:9" s="63" customFormat="1">
      <c r="G173" s="76"/>
      <c r="I173" s="76"/>
    </row>
    <row r="174" spans="7:9" s="63" customFormat="1">
      <c r="G174" s="76"/>
      <c r="I174" s="76"/>
    </row>
    <row r="175" spans="7:9" s="63" customFormat="1">
      <c r="G175" s="76"/>
      <c r="I175" s="76"/>
    </row>
    <row r="176" spans="7:9" s="63" customFormat="1">
      <c r="G176" s="76"/>
      <c r="I176" s="76"/>
    </row>
    <row r="177" spans="7:9" s="63" customFormat="1">
      <c r="G177" s="76"/>
      <c r="I177" s="76"/>
    </row>
    <row r="178" spans="7:9" s="63" customFormat="1">
      <c r="G178" s="76"/>
      <c r="I178" s="76"/>
    </row>
    <row r="179" spans="7:9" s="63" customFormat="1">
      <c r="G179" s="76"/>
      <c r="I179" s="76"/>
    </row>
    <row r="180" spans="7:9" s="63" customFormat="1">
      <c r="G180" s="76"/>
      <c r="I180" s="76"/>
    </row>
    <row r="181" spans="7:9" s="63" customFormat="1">
      <c r="G181" s="76"/>
      <c r="I181" s="76"/>
    </row>
    <row r="182" spans="7:9" s="63" customFormat="1">
      <c r="G182" s="76"/>
      <c r="I182" s="76"/>
    </row>
    <row r="183" spans="7:9" s="63" customFormat="1">
      <c r="G183" s="76"/>
      <c r="I183" s="76"/>
    </row>
    <row r="184" spans="7:9" s="63" customFormat="1">
      <c r="G184" s="76"/>
      <c r="I184" s="76"/>
    </row>
    <row r="185" spans="7:9" s="63" customFormat="1">
      <c r="G185" s="76"/>
      <c r="I185" s="76"/>
    </row>
    <row r="186" spans="7:9" s="63" customFormat="1">
      <c r="G186" s="76"/>
      <c r="I186" s="76"/>
    </row>
    <row r="187" spans="7:9" s="63" customFormat="1">
      <c r="G187" s="76"/>
      <c r="I187" s="76"/>
    </row>
    <row r="188" spans="7:9" s="63" customFormat="1">
      <c r="G188" s="76"/>
      <c r="I188" s="76"/>
    </row>
    <row r="189" spans="7:9" s="63" customFormat="1">
      <c r="G189" s="76"/>
      <c r="I189" s="76"/>
    </row>
    <row r="190" spans="7:9" s="63" customFormat="1">
      <c r="G190" s="76"/>
      <c r="I190" s="76"/>
    </row>
    <row r="191" spans="7:9" s="63" customFormat="1">
      <c r="G191" s="76"/>
      <c r="I191" s="76"/>
    </row>
    <row r="192" spans="7:9" s="63" customFormat="1">
      <c r="G192" s="76"/>
      <c r="I192" s="76"/>
    </row>
    <row r="193" spans="7:9" s="63" customFormat="1">
      <c r="G193" s="76"/>
      <c r="I193" s="76"/>
    </row>
    <row r="194" spans="7:9" s="63" customFormat="1">
      <c r="G194" s="76"/>
      <c r="I194" s="76"/>
    </row>
    <row r="195" spans="7:9" s="63" customFormat="1">
      <c r="G195" s="76"/>
      <c r="I195" s="76"/>
    </row>
    <row r="196" spans="7:9" s="63" customFormat="1">
      <c r="G196" s="76"/>
      <c r="I196" s="76"/>
    </row>
    <row r="197" spans="7:9" s="63" customFormat="1">
      <c r="G197" s="76"/>
      <c r="I197" s="76"/>
    </row>
    <row r="198" spans="7:9" s="63" customFormat="1">
      <c r="G198" s="76"/>
      <c r="I198" s="76"/>
    </row>
    <row r="199" spans="7:9" s="63" customFormat="1">
      <c r="G199" s="76"/>
      <c r="I199" s="76"/>
    </row>
    <row r="200" spans="7:9" s="63" customFormat="1">
      <c r="G200" s="76"/>
      <c r="I200" s="76"/>
    </row>
    <row r="201" spans="7:9" s="63" customFormat="1">
      <c r="G201" s="76"/>
      <c r="I201" s="76"/>
    </row>
    <row r="202" spans="7:9" s="63" customFormat="1">
      <c r="G202" s="76"/>
      <c r="I202" s="76"/>
    </row>
    <row r="203" spans="7:9" s="63" customFormat="1">
      <c r="G203" s="76"/>
      <c r="I203" s="76"/>
    </row>
    <row r="204" spans="7:9" s="63" customFormat="1">
      <c r="G204" s="76"/>
      <c r="I204" s="76"/>
    </row>
    <row r="205" spans="7:9" s="63" customFormat="1">
      <c r="G205" s="76"/>
      <c r="I205" s="76"/>
    </row>
    <row r="206" spans="7:9" s="63" customFormat="1">
      <c r="G206" s="76"/>
      <c r="I206" s="76"/>
    </row>
    <row r="207" spans="7:9" s="63" customFormat="1">
      <c r="G207" s="76"/>
      <c r="I207" s="76"/>
    </row>
    <row r="208" spans="7:9" s="63" customFormat="1">
      <c r="G208" s="76"/>
      <c r="I208" s="76"/>
    </row>
    <row r="209" spans="7:9" s="63" customFormat="1">
      <c r="G209" s="76"/>
      <c r="I209" s="76"/>
    </row>
    <row r="210" spans="7:9" s="63" customFormat="1">
      <c r="G210" s="76"/>
      <c r="I210" s="76"/>
    </row>
    <row r="211" spans="7:9" s="63" customFormat="1">
      <c r="G211" s="76"/>
      <c r="I211" s="76"/>
    </row>
    <row r="212" spans="7:9" s="63" customFormat="1">
      <c r="G212" s="76"/>
      <c r="I212" s="76"/>
    </row>
    <row r="213" spans="7:9" s="63" customFormat="1">
      <c r="G213" s="76"/>
      <c r="I213" s="76"/>
    </row>
    <row r="214" spans="7:9" s="63" customFormat="1">
      <c r="G214" s="76"/>
      <c r="I214" s="76"/>
    </row>
    <row r="215" spans="7:9" s="63" customFormat="1">
      <c r="G215" s="76"/>
      <c r="I215" s="76"/>
    </row>
    <row r="216" spans="7:9" s="63" customFormat="1">
      <c r="G216" s="76"/>
      <c r="I216" s="76"/>
    </row>
    <row r="217" spans="7:9" s="63" customFormat="1">
      <c r="G217" s="76"/>
      <c r="I217" s="76"/>
    </row>
    <row r="218" spans="7:9" s="63" customFormat="1">
      <c r="G218" s="76"/>
      <c r="I218" s="76"/>
    </row>
    <row r="219" spans="7:9" s="63" customFormat="1">
      <c r="G219" s="76"/>
      <c r="I219" s="76"/>
    </row>
    <row r="220" spans="7:9" s="63" customFormat="1">
      <c r="G220" s="76"/>
      <c r="I220" s="76"/>
    </row>
    <row r="221" spans="7:9" s="63" customFormat="1">
      <c r="G221" s="76"/>
      <c r="I221" s="76"/>
    </row>
    <row r="222" spans="7:9" s="63" customFormat="1">
      <c r="G222" s="76"/>
      <c r="I222" s="76"/>
    </row>
    <row r="223" spans="7:9" s="63" customFormat="1">
      <c r="G223" s="76"/>
      <c r="I223" s="76"/>
    </row>
    <row r="224" spans="7:9" s="63" customFormat="1">
      <c r="G224" s="76"/>
      <c r="I224" s="76"/>
    </row>
    <row r="225" spans="7:9" s="63" customFormat="1">
      <c r="G225" s="76"/>
      <c r="I225" s="76"/>
    </row>
    <row r="226" spans="7:9" s="63" customFormat="1">
      <c r="G226" s="76"/>
      <c r="I226" s="76"/>
    </row>
    <row r="227" spans="7:9" s="63" customFormat="1">
      <c r="G227" s="76"/>
      <c r="I227" s="76"/>
    </row>
    <row r="228" spans="7:9" s="63" customFormat="1">
      <c r="G228" s="76"/>
      <c r="I228" s="76"/>
    </row>
    <row r="229" spans="7:9" s="63" customFormat="1">
      <c r="G229" s="76"/>
      <c r="I229" s="76"/>
    </row>
    <row r="230" spans="7:9" s="63" customFormat="1">
      <c r="G230" s="76"/>
      <c r="I230" s="76"/>
    </row>
    <row r="231" spans="7:9" s="63" customFormat="1">
      <c r="G231" s="76"/>
      <c r="I231" s="76"/>
    </row>
    <row r="232" spans="7:9" s="63" customFormat="1">
      <c r="G232" s="76"/>
      <c r="I232" s="76"/>
    </row>
    <row r="233" spans="7:9" s="63" customFormat="1">
      <c r="G233" s="76"/>
      <c r="I233" s="76"/>
    </row>
    <row r="234" spans="7:9" s="63" customFormat="1">
      <c r="G234" s="76"/>
      <c r="I234" s="76"/>
    </row>
    <row r="235" spans="7:9" s="63" customFormat="1">
      <c r="G235" s="76"/>
      <c r="I235" s="76"/>
    </row>
    <row r="236" spans="7:9" s="63" customFormat="1">
      <c r="G236" s="76"/>
      <c r="I236" s="76"/>
    </row>
    <row r="237" spans="7:9" s="63" customFormat="1">
      <c r="G237" s="76"/>
      <c r="I237" s="76"/>
    </row>
    <row r="238" spans="7:9" s="63" customFormat="1">
      <c r="G238" s="76"/>
      <c r="I238" s="76"/>
    </row>
    <row r="239" spans="7:9" s="63" customFormat="1">
      <c r="G239" s="76"/>
      <c r="I239" s="76"/>
    </row>
    <row r="240" spans="7:9" s="63" customFormat="1">
      <c r="G240" s="76"/>
      <c r="I240" s="76"/>
    </row>
    <row r="241" spans="7:9" s="63" customFormat="1">
      <c r="G241" s="76"/>
      <c r="I241" s="76"/>
    </row>
    <row r="242" spans="7:9" s="63" customFormat="1">
      <c r="G242" s="76"/>
      <c r="I242" s="76"/>
    </row>
    <row r="243" spans="7:9" s="63" customFormat="1">
      <c r="G243" s="76"/>
      <c r="I243" s="76"/>
    </row>
    <row r="244" spans="7:9" s="63" customFormat="1">
      <c r="G244" s="76"/>
      <c r="I244" s="76"/>
    </row>
    <row r="245" spans="7:9" s="63" customFormat="1">
      <c r="G245" s="76"/>
      <c r="I245" s="76"/>
    </row>
    <row r="246" spans="7:9" s="63" customFormat="1">
      <c r="G246" s="76"/>
      <c r="I246" s="76"/>
    </row>
    <row r="247" spans="7:9" s="63" customFormat="1">
      <c r="G247" s="76"/>
      <c r="I247" s="76"/>
    </row>
    <row r="248" spans="7:9" s="63" customFormat="1">
      <c r="G248" s="76"/>
      <c r="I248" s="76"/>
    </row>
    <row r="249" spans="7:9" s="63" customFormat="1">
      <c r="G249" s="76"/>
      <c r="I249" s="76"/>
    </row>
    <row r="250" spans="7:9" s="63" customFormat="1">
      <c r="G250" s="76"/>
      <c r="I250" s="76"/>
    </row>
    <row r="251" spans="7:9" s="63" customFormat="1">
      <c r="G251" s="76"/>
      <c r="I251" s="76"/>
    </row>
    <row r="252" spans="7:9" s="63" customFormat="1">
      <c r="G252" s="76"/>
      <c r="I252" s="76"/>
    </row>
    <row r="253" spans="7:9" s="63" customFormat="1">
      <c r="G253" s="76"/>
      <c r="I253" s="76"/>
    </row>
    <row r="254" spans="7:9" s="63" customFormat="1">
      <c r="G254" s="76"/>
      <c r="I254" s="76"/>
    </row>
    <row r="255" spans="7:9" s="63" customFormat="1">
      <c r="G255" s="76"/>
      <c r="I255" s="76"/>
    </row>
    <row r="256" spans="7:9" s="63" customFormat="1">
      <c r="G256" s="76"/>
      <c r="I256" s="76"/>
    </row>
    <row r="257" spans="7:9" s="63" customFormat="1">
      <c r="G257" s="76"/>
      <c r="I257" s="76"/>
    </row>
    <row r="258" spans="7:9" s="63" customFormat="1">
      <c r="G258" s="76"/>
      <c r="I258" s="76"/>
    </row>
    <row r="259" spans="7:9" s="63" customFormat="1">
      <c r="G259" s="76"/>
      <c r="I259" s="76"/>
    </row>
    <row r="260" spans="7:9" s="63" customFormat="1">
      <c r="G260" s="76"/>
      <c r="I260" s="76"/>
    </row>
    <row r="261" spans="7:9" s="63" customFormat="1">
      <c r="G261" s="76"/>
      <c r="I261" s="76"/>
    </row>
    <row r="262" spans="7:9" s="63" customFormat="1">
      <c r="G262" s="76"/>
      <c r="I262" s="76"/>
    </row>
    <row r="263" spans="7:9" s="63" customFormat="1">
      <c r="G263" s="76"/>
      <c r="I263" s="76"/>
    </row>
    <row r="264" spans="7:9" s="63" customFormat="1">
      <c r="G264" s="76"/>
      <c r="I264" s="76"/>
    </row>
    <row r="265" spans="7:9" s="63" customFormat="1">
      <c r="G265" s="76"/>
      <c r="I265" s="76"/>
    </row>
    <row r="266" spans="7:9" s="63" customFormat="1">
      <c r="G266" s="76"/>
      <c r="I266" s="76"/>
    </row>
    <row r="267" spans="7:9" s="63" customFormat="1">
      <c r="G267" s="76"/>
      <c r="I267" s="76"/>
    </row>
    <row r="268" spans="7:9" s="63" customFormat="1">
      <c r="G268" s="76"/>
      <c r="I268" s="76"/>
    </row>
    <row r="269" spans="7:9" s="63" customFormat="1">
      <c r="G269" s="76"/>
      <c r="I269" s="76"/>
    </row>
    <row r="270" spans="7:9" s="63" customFormat="1">
      <c r="G270" s="76"/>
      <c r="I270" s="76"/>
    </row>
    <row r="271" spans="7:9" s="63" customFormat="1">
      <c r="G271" s="76"/>
      <c r="I271" s="76"/>
    </row>
    <row r="272" spans="7:9" s="63" customFormat="1">
      <c r="G272" s="76"/>
      <c r="I272" s="76"/>
    </row>
    <row r="273" spans="7:9" s="63" customFormat="1">
      <c r="G273" s="76"/>
      <c r="I273" s="76"/>
    </row>
    <row r="274" spans="7:9" s="63" customFormat="1">
      <c r="G274" s="76"/>
      <c r="I274" s="76"/>
    </row>
    <row r="275" spans="7:9" s="63" customFormat="1">
      <c r="G275" s="76"/>
      <c r="I275" s="76"/>
    </row>
    <row r="276" spans="7:9" s="63" customFormat="1">
      <c r="G276" s="76"/>
      <c r="I276" s="76"/>
    </row>
    <row r="277" spans="7:9" s="63" customFormat="1">
      <c r="G277" s="76"/>
      <c r="I277" s="76"/>
    </row>
    <row r="278" spans="7:9" s="63" customFormat="1">
      <c r="G278" s="76"/>
      <c r="I278" s="76"/>
    </row>
    <row r="279" spans="7:9" s="63" customFormat="1">
      <c r="G279" s="76"/>
      <c r="I279" s="76"/>
    </row>
    <row r="280" spans="7:9" s="63" customFormat="1">
      <c r="G280" s="76"/>
      <c r="I280" s="76"/>
    </row>
    <row r="281" spans="7:9" s="63" customFormat="1">
      <c r="G281" s="76"/>
      <c r="I281" s="76"/>
    </row>
    <row r="282" spans="7:9" s="63" customFormat="1">
      <c r="G282" s="76"/>
      <c r="I282" s="76"/>
    </row>
    <row r="283" spans="7:9" s="63" customFormat="1">
      <c r="G283" s="76"/>
      <c r="I283" s="76"/>
    </row>
    <row r="284" spans="7:9" s="63" customFormat="1">
      <c r="G284" s="76"/>
      <c r="I284" s="76"/>
    </row>
    <row r="285" spans="7:9" s="63" customFormat="1">
      <c r="G285" s="76"/>
      <c r="I285" s="76"/>
    </row>
    <row r="286" spans="7:9" s="63" customFormat="1">
      <c r="G286" s="76"/>
      <c r="I286" s="76"/>
    </row>
    <row r="287" spans="7:9" s="63" customFormat="1">
      <c r="G287" s="76"/>
      <c r="I287" s="76"/>
    </row>
    <row r="288" spans="7:9" s="63" customFormat="1">
      <c r="G288" s="76"/>
      <c r="I288" s="76"/>
    </row>
    <row r="289" spans="7:9" s="63" customFormat="1">
      <c r="G289" s="76"/>
      <c r="I289" s="76"/>
    </row>
    <row r="290" spans="7:9" s="63" customFormat="1">
      <c r="G290" s="76"/>
      <c r="I290" s="76"/>
    </row>
    <row r="291" spans="7:9" s="63" customFormat="1">
      <c r="G291" s="76"/>
      <c r="I291" s="76"/>
    </row>
    <row r="292" spans="7:9" s="63" customFormat="1">
      <c r="G292" s="76"/>
      <c r="I292" s="76"/>
    </row>
    <row r="293" spans="7:9" s="63" customFormat="1">
      <c r="G293" s="76"/>
      <c r="I293" s="76"/>
    </row>
    <row r="294" spans="7:9" s="63" customFormat="1">
      <c r="G294" s="76"/>
      <c r="I294" s="76"/>
    </row>
    <row r="295" spans="7:9" s="63" customFormat="1">
      <c r="G295" s="76"/>
      <c r="I295" s="76"/>
    </row>
    <row r="296" spans="7:9" s="63" customFormat="1">
      <c r="G296" s="76"/>
      <c r="I296" s="76"/>
    </row>
    <row r="297" spans="7:9" s="63" customFormat="1">
      <c r="G297" s="76"/>
      <c r="I297" s="76"/>
    </row>
    <row r="298" spans="7:9" s="63" customFormat="1">
      <c r="G298" s="76"/>
      <c r="I298" s="76"/>
    </row>
    <row r="299" spans="7:9" s="63" customFormat="1">
      <c r="G299" s="76"/>
      <c r="I299" s="76"/>
    </row>
    <row r="300" spans="7:9" s="63" customFormat="1">
      <c r="G300" s="76"/>
      <c r="I300" s="76"/>
    </row>
    <row r="301" spans="7:9" s="63" customFormat="1">
      <c r="G301" s="76"/>
      <c r="I301" s="76"/>
    </row>
    <row r="302" spans="7:9" s="63" customFormat="1">
      <c r="G302" s="76"/>
      <c r="I302" s="76"/>
    </row>
    <row r="303" spans="7:9" s="63" customFormat="1">
      <c r="G303" s="76"/>
      <c r="I303" s="76"/>
    </row>
    <row r="304" spans="7:9" s="63" customFormat="1">
      <c r="G304" s="76"/>
      <c r="I304" s="76"/>
    </row>
    <row r="305" spans="7:9" s="63" customFormat="1">
      <c r="G305" s="76"/>
      <c r="I305" s="76"/>
    </row>
    <row r="306" spans="7:9" s="63" customFormat="1">
      <c r="G306" s="76"/>
      <c r="I306" s="76"/>
    </row>
    <row r="307" spans="7:9" s="63" customFormat="1">
      <c r="G307" s="76"/>
      <c r="I307" s="76"/>
    </row>
    <row r="308" spans="7:9" s="63" customFormat="1">
      <c r="G308" s="76"/>
      <c r="I308" s="76"/>
    </row>
    <row r="309" spans="7:9" s="63" customFormat="1">
      <c r="G309" s="76"/>
      <c r="I309" s="76"/>
    </row>
    <row r="310" spans="7:9" s="63" customFormat="1">
      <c r="G310" s="76"/>
      <c r="I310" s="76"/>
    </row>
    <row r="311" spans="7:9" s="63" customFormat="1">
      <c r="G311" s="76"/>
      <c r="I311" s="76"/>
    </row>
    <row r="312" spans="7:9" s="63" customFormat="1">
      <c r="G312" s="76"/>
      <c r="I312" s="76"/>
    </row>
    <row r="313" spans="7:9" s="63" customFormat="1">
      <c r="G313" s="76"/>
      <c r="I313" s="76"/>
    </row>
    <row r="314" spans="7:9" s="63" customFormat="1">
      <c r="G314" s="76"/>
      <c r="I314" s="76"/>
    </row>
    <row r="315" spans="7:9" s="63" customFormat="1">
      <c r="G315" s="76"/>
      <c r="I315" s="76"/>
    </row>
    <row r="316" spans="7:9" s="63" customFormat="1">
      <c r="G316" s="76"/>
      <c r="I316" s="76"/>
    </row>
    <row r="317" spans="7:9" s="63" customFormat="1">
      <c r="G317" s="76"/>
      <c r="I317" s="76"/>
    </row>
    <row r="318" spans="7:9" s="63" customFormat="1">
      <c r="G318" s="76"/>
      <c r="I318" s="76"/>
    </row>
    <row r="319" spans="7:9" s="63" customFormat="1">
      <c r="G319" s="76"/>
      <c r="I319" s="76"/>
    </row>
    <row r="320" spans="7:9" s="63" customFormat="1">
      <c r="G320" s="76"/>
      <c r="I320" s="76"/>
    </row>
    <row r="321" spans="7:9" s="63" customFormat="1">
      <c r="G321" s="76"/>
      <c r="I321" s="76"/>
    </row>
    <row r="322" spans="7:9" s="63" customFormat="1">
      <c r="G322" s="76"/>
      <c r="I322" s="76"/>
    </row>
    <row r="323" spans="7:9" s="63" customFormat="1">
      <c r="G323" s="76"/>
      <c r="I323" s="76"/>
    </row>
    <row r="324" spans="7:9" s="63" customFormat="1">
      <c r="G324" s="76"/>
      <c r="I324" s="76"/>
    </row>
    <row r="325" spans="7:9" s="63" customFormat="1">
      <c r="G325" s="76"/>
      <c r="I325" s="76"/>
    </row>
    <row r="326" spans="7:9" s="63" customFormat="1">
      <c r="G326" s="76"/>
      <c r="I326" s="76"/>
    </row>
    <row r="327" spans="7:9" s="63" customFormat="1">
      <c r="G327" s="76"/>
      <c r="I327" s="76"/>
    </row>
    <row r="328" spans="7:9" s="63" customFormat="1">
      <c r="G328" s="76"/>
      <c r="I328" s="76"/>
    </row>
    <row r="329" spans="7:9" s="63" customFormat="1">
      <c r="G329" s="76"/>
      <c r="I329" s="76"/>
    </row>
    <row r="330" spans="7:9" s="63" customFormat="1">
      <c r="G330" s="76"/>
      <c r="I330" s="76"/>
    </row>
    <row r="331" spans="7:9" s="63" customFormat="1">
      <c r="G331" s="76"/>
      <c r="I331" s="76"/>
    </row>
    <row r="332" spans="7:9" s="63" customFormat="1">
      <c r="G332" s="76"/>
      <c r="I332" s="76"/>
    </row>
    <row r="333" spans="7:9" s="63" customFormat="1">
      <c r="G333" s="76"/>
      <c r="I333" s="76"/>
    </row>
    <row r="334" spans="7:9" s="63" customFormat="1">
      <c r="G334" s="76"/>
      <c r="I334" s="76"/>
    </row>
    <row r="335" spans="7:9" s="63" customFormat="1">
      <c r="G335" s="76"/>
      <c r="I335" s="76"/>
    </row>
    <row r="336" spans="7:9" s="63" customFormat="1">
      <c r="G336" s="76"/>
      <c r="I336" s="76"/>
    </row>
    <row r="337" spans="7:9" s="63" customFormat="1">
      <c r="G337" s="76"/>
      <c r="I337" s="76"/>
    </row>
    <row r="338" spans="7:9" s="63" customFormat="1">
      <c r="G338" s="76"/>
      <c r="I338" s="76"/>
    </row>
    <row r="339" spans="7:9" s="63" customFormat="1">
      <c r="G339" s="76"/>
      <c r="I339" s="76"/>
    </row>
    <row r="340" spans="7:9" s="63" customFormat="1">
      <c r="G340" s="76"/>
      <c r="I340" s="76"/>
    </row>
    <row r="341" spans="7:9" s="63" customFormat="1">
      <c r="G341" s="76"/>
      <c r="I341" s="76"/>
    </row>
    <row r="342" spans="7:9" s="63" customFormat="1">
      <c r="G342" s="76"/>
      <c r="I342" s="76"/>
    </row>
    <row r="343" spans="7:9" s="63" customFormat="1">
      <c r="G343" s="76"/>
      <c r="I343" s="76"/>
    </row>
    <row r="344" spans="7:9" s="63" customFormat="1">
      <c r="G344" s="76"/>
      <c r="I344" s="76"/>
    </row>
    <row r="345" spans="7:9" s="63" customFormat="1">
      <c r="G345" s="76"/>
      <c r="I345" s="76"/>
    </row>
    <row r="346" spans="7:9" s="63" customFormat="1">
      <c r="G346" s="76"/>
      <c r="I346" s="76"/>
    </row>
    <row r="347" spans="7:9" s="63" customFormat="1">
      <c r="G347" s="76"/>
      <c r="I347" s="76"/>
    </row>
    <row r="348" spans="7:9" s="63" customFormat="1">
      <c r="G348" s="76"/>
      <c r="I348" s="76"/>
    </row>
    <row r="349" spans="7:9" s="63" customFormat="1">
      <c r="G349" s="76"/>
      <c r="I349" s="76"/>
    </row>
    <row r="350" spans="7:9" s="63" customFormat="1">
      <c r="G350" s="76"/>
      <c r="I350" s="76"/>
    </row>
    <row r="351" spans="7:9" s="63" customFormat="1">
      <c r="G351" s="76"/>
      <c r="I351" s="76"/>
    </row>
    <row r="352" spans="7:9" s="63" customFormat="1">
      <c r="G352" s="76"/>
      <c r="I352" s="76"/>
    </row>
    <row r="353" spans="7:9" s="63" customFormat="1">
      <c r="G353" s="76"/>
      <c r="I353" s="76"/>
    </row>
    <row r="354" spans="7:9" s="63" customFormat="1">
      <c r="G354" s="76"/>
      <c r="I354" s="76"/>
    </row>
    <row r="355" spans="7:9" s="63" customFormat="1">
      <c r="G355" s="76"/>
      <c r="I355" s="76"/>
    </row>
    <row r="356" spans="7:9" s="63" customFormat="1">
      <c r="G356" s="76"/>
      <c r="I356" s="76"/>
    </row>
    <row r="357" spans="7:9" s="63" customFormat="1">
      <c r="G357" s="76"/>
      <c r="I357" s="76"/>
    </row>
    <row r="358" spans="7:9" s="63" customFormat="1">
      <c r="G358" s="76"/>
      <c r="I358" s="76"/>
    </row>
    <row r="359" spans="7:9" s="63" customFormat="1">
      <c r="G359" s="76"/>
      <c r="I359" s="76"/>
    </row>
    <row r="360" spans="7:9" s="63" customFormat="1">
      <c r="G360" s="76"/>
      <c r="I360" s="76"/>
    </row>
    <row r="361" spans="7:9" s="63" customFormat="1">
      <c r="G361" s="76"/>
      <c r="I361" s="76"/>
    </row>
    <row r="362" spans="7:9" s="63" customFormat="1">
      <c r="G362" s="76"/>
      <c r="I362" s="76"/>
    </row>
    <row r="363" spans="7:9" s="63" customFormat="1">
      <c r="G363" s="76"/>
      <c r="I363" s="76"/>
    </row>
    <row r="364" spans="7:9" s="63" customFormat="1">
      <c r="G364" s="76"/>
      <c r="I364" s="76"/>
    </row>
    <row r="365" spans="7:9" s="63" customFormat="1">
      <c r="G365" s="76"/>
      <c r="I365" s="76"/>
    </row>
    <row r="366" spans="7:9" s="63" customFormat="1">
      <c r="G366" s="76"/>
      <c r="I366" s="76"/>
    </row>
    <row r="367" spans="7:9" s="63" customFormat="1">
      <c r="G367" s="76"/>
      <c r="I367" s="76"/>
    </row>
    <row r="368" spans="7:9" s="63" customFormat="1">
      <c r="G368" s="76"/>
      <c r="I368" s="76"/>
    </row>
    <row r="369" spans="7:9" s="63" customFormat="1">
      <c r="G369" s="76"/>
      <c r="I369" s="76"/>
    </row>
    <row r="370" spans="7:9" s="63" customFormat="1">
      <c r="G370" s="76"/>
      <c r="I370" s="76"/>
    </row>
    <row r="371" spans="7:9" s="63" customFormat="1">
      <c r="G371" s="76"/>
      <c r="I371" s="76"/>
    </row>
    <row r="372" spans="7:9" s="63" customFormat="1">
      <c r="G372" s="76"/>
      <c r="I372" s="76"/>
    </row>
    <row r="373" spans="7:9" s="63" customFormat="1">
      <c r="G373" s="76"/>
      <c r="I373" s="76"/>
    </row>
    <row r="374" spans="7:9" s="63" customFormat="1">
      <c r="G374" s="76"/>
      <c r="I374" s="76"/>
    </row>
    <row r="375" spans="7:9" s="63" customFormat="1">
      <c r="G375" s="76"/>
      <c r="I375" s="76"/>
    </row>
    <row r="376" spans="7:9" s="63" customFormat="1">
      <c r="G376" s="76"/>
      <c r="I376" s="76"/>
    </row>
    <row r="377" spans="7:9" s="63" customFormat="1">
      <c r="G377" s="76"/>
      <c r="I377" s="76"/>
    </row>
    <row r="378" spans="7:9" s="63" customFormat="1">
      <c r="G378" s="76"/>
      <c r="I378" s="76"/>
    </row>
    <row r="379" spans="7:9" s="63" customFormat="1">
      <c r="G379" s="76"/>
      <c r="I379" s="76"/>
    </row>
    <row r="380" spans="7:9" s="63" customFormat="1">
      <c r="G380" s="76"/>
      <c r="I380" s="76"/>
    </row>
    <row r="381" spans="7:9" s="63" customFormat="1">
      <c r="G381" s="76"/>
      <c r="I381" s="76"/>
    </row>
    <row r="382" spans="7:9" s="63" customFormat="1">
      <c r="G382" s="76"/>
      <c r="I382" s="76"/>
    </row>
    <row r="383" spans="7:9" s="63" customFormat="1">
      <c r="G383" s="76"/>
      <c r="I383" s="76"/>
    </row>
    <row r="384" spans="7:9" s="63" customFormat="1">
      <c r="G384" s="76"/>
      <c r="I384" s="76"/>
    </row>
    <row r="385" spans="7:9" s="63" customFormat="1">
      <c r="G385" s="76"/>
      <c r="I385" s="76"/>
    </row>
    <row r="386" spans="7:9" s="63" customFormat="1">
      <c r="G386" s="76"/>
      <c r="I386" s="76"/>
    </row>
    <row r="387" spans="7:9" s="63" customFormat="1">
      <c r="G387" s="76"/>
      <c r="I387" s="76"/>
    </row>
    <row r="388" spans="7:9" s="63" customFormat="1">
      <c r="G388" s="76"/>
      <c r="I388" s="76"/>
    </row>
    <row r="389" spans="7:9" s="63" customFormat="1">
      <c r="G389" s="76"/>
      <c r="I389" s="76"/>
    </row>
    <row r="390" spans="7:9" s="63" customFormat="1">
      <c r="G390" s="76"/>
      <c r="I390" s="76"/>
    </row>
    <row r="391" spans="7:9" s="63" customFormat="1">
      <c r="G391" s="76"/>
      <c r="I391" s="76"/>
    </row>
    <row r="392" spans="7:9" s="63" customFormat="1">
      <c r="G392" s="76"/>
      <c r="I392" s="76"/>
    </row>
    <row r="393" spans="7:9" s="63" customFormat="1">
      <c r="G393" s="76"/>
      <c r="I393" s="76"/>
    </row>
    <row r="394" spans="7:9" s="63" customFormat="1">
      <c r="G394" s="76"/>
      <c r="I394" s="76"/>
    </row>
    <row r="395" spans="7:9" s="63" customFormat="1">
      <c r="G395" s="76"/>
      <c r="I395" s="76"/>
    </row>
    <row r="396" spans="7:9" s="63" customFormat="1">
      <c r="G396" s="76"/>
      <c r="I396" s="76"/>
    </row>
    <row r="397" spans="7:9" s="63" customFormat="1">
      <c r="G397" s="76"/>
      <c r="I397" s="76"/>
    </row>
    <row r="398" spans="7:9" s="63" customFormat="1">
      <c r="G398" s="76"/>
      <c r="I398" s="76"/>
    </row>
    <row r="399" spans="7:9" s="63" customFormat="1">
      <c r="G399" s="76"/>
      <c r="I399" s="76"/>
    </row>
    <row r="400" spans="7:9" s="63" customFormat="1">
      <c r="G400" s="76"/>
      <c r="I400" s="76"/>
    </row>
    <row r="401" spans="7:9" s="63" customFormat="1">
      <c r="G401" s="76"/>
      <c r="I401" s="76"/>
    </row>
    <row r="402" spans="7:9" s="63" customFormat="1">
      <c r="G402" s="76"/>
      <c r="I402" s="76"/>
    </row>
    <row r="403" spans="7:9" s="63" customFormat="1">
      <c r="G403" s="76"/>
      <c r="I403" s="76"/>
    </row>
    <row r="404" spans="7:9" s="63" customFormat="1">
      <c r="G404" s="76"/>
      <c r="I404" s="76"/>
    </row>
    <row r="405" spans="7:9" s="63" customFormat="1">
      <c r="G405" s="76"/>
      <c r="I405" s="76"/>
    </row>
    <row r="406" spans="7:9" s="63" customFormat="1">
      <c r="G406" s="76"/>
      <c r="I406" s="76"/>
    </row>
    <row r="407" spans="7:9" s="63" customFormat="1">
      <c r="G407" s="76"/>
      <c r="I407" s="76"/>
    </row>
    <row r="408" spans="7:9" s="63" customFormat="1">
      <c r="G408" s="76"/>
      <c r="I408" s="76"/>
    </row>
    <row r="409" spans="7:9" s="63" customFormat="1">
      <c r="G409" s="76"/>
      <c r="I409" s="76"/>
    </row>
    <row r="410" spans="7:9" s="63" customFormat="1">
      <c r="G410" s="76"/>
      <c r="I410" s="76"/>
    </row>
    <row r="411" spans="7:9" s="63" customFormat="1">
      <c r="G411" s="76"/>
      <c r="I411" s="76"/>
    </row>
    <row r="412" spans="7:9" s="63" customFormat="1">
      <c r="G412" s="76"/>
      <c r="I412" s="76"/>
    </row>
    <row r="413" spans="7:9" s="63" customFormat="1">
      <c r="G413" s="76"/>
      <c r="I413" s="76"/>
    </row>
    <row r="414" spans="7:9" s="63" customFormat="1">
      <c r="G414" s="76"/>
      <c r="I414" s="76"/>
    </row>
    <row r="415" spans="7:9" s="63" customFormat="1">
      <c r="G415" s="76"/>
      <c r="I415" s="76"/>
    </row>
    <row r="416" spans="7:9" s="63" customFormat="1">
      <c r="G416" s="76"/>
      <c r="I416" s="76"/>
    </row>
    <row r="417" spans="7:9" s="63" customFormat="1">
      <c r="G417" s="76"/>
      <c r="I417" s="76"/>
    </row>
    <row r="418" spans="7:9" s="63" customFormat="1">
      <c r="G418" s="76"/>
      <c r="I418" s="76"/>
    </row>
    <row r="419" spans="7:9" s="63" customFormat="1">
      <c r="G419" s="76"/>
      <c r="I419" s="76"/>
    </row>
    <row r="420" spans="7:9" s="63" customFormat="1">
      <c r="G420" s="76"/>
      <c r="I420" s="76"/>
    </row>
    <row r="421" spans="7:9" s="63" customFormat="1">
      <c r="G421" s="76"/>
      <c r="I421" s="76"/>
    </row>
    <row r="422" spans="7:9" s="63" customFormat="1">
      <c r="G422" s="76"/>
      <c r="I422" s="76"/>
    </row>
    <row r="423" spans="7:9" s="63" customFormat="1">
      <c r="G423" s="76"/>
      <c r="I423" s="76"/>
    </row>
    <row r="424" spans="7:9" s="63" customFormat="1">
      <c r="G424" s="76"/>
      <c r="I424" s="76"/>
    </row>
    <row r="425" spans="7:9" s="63" customFormat="1">
      <c r="G425" s="76"/>
      <c r="I425" s="76"/>
    </row>
    <row r="426" spans="7:9" s="63" customFormat="1">
      <c r="G426" s="76"/>
      <c r="I426" s="76"/>
    </row>
    <row r="427" spans="7:9" s="63" customFormat="1">
      <c r="G427" s="76"/>
      <c r="I427" s="76"/>
    </row>
    <row r="428" spans="7:9" s="63" customFormat="1">
      <c r="G428" s="76"/>
      <c r="I428" s="76"/>
    </row>
    <row r="429" spans="7:9" s="63" customFormat="1">
      <c r="G429" s="76"/>
      <c r="I429" s="76"/>
    </row>
    <row r="430" spans="7:9" s="63" customFormat="1">
      <c r="G430" s="76"/>
      <c r="I430" s="76"/>
    </row>
    <row r="431" spans="7:9" s="63" customFormat="1">
      <c r="G431" s="76"/>
      <c r="I431" s="76"/>
    </row>
    <row r="432" spans="7:9" s="63" customFormat="1">
      <c r="G432" s="76"/>
      <c r="I432" s="76"/>
    </row>
    <row r="433" spans="7:9" s="63" customFormat="1">
      <c r="G433" s="76"/>
      <c r="I433" s="76"/>
    </row>
    <row r="434" spans="7:9" s="63" customFormat="1">
      <c r="G434" s="76"/>
      <c r="I434" s="76"/>
    </row>
    <row r="435" spans="7:9" s="63" customFormat="1">
      <c r="G435" s="76"/>
      <c r="I435" s="76"/>
    </row>
    <row r="436" spans="7:9" s="63" customFormat="1">
      <c r="G436" s="76"/>
      <c r="I436" s="76"/>
    </row>
    <row r="437" spans="7:9" s="63" customFormat="1">
      <c r="G437" s="76"/>
      <c r="I437" s="76"/>
    </row>
    <row r="438" spans="7:9" s="63" customFormat="1">
      <c r="G438" s="76"/>
      <c r="I438" s="76"/>
    </row>
    <row r="439" spans="7:9" s="63" customFormat="1">
      <c r="G439" s="76"/>
      <c r="I439" s="76"/>
    </row>
    <row r="440" spans="7:9" s="63" customFormat="1">
      <c r="G440" s="76"/>
      <c r="I440" s="76"/>
    </row>
    <row r="441" spans="7:9" s="63" customFormat="1">
      <c r="G441" s="76"/>
      <c r="I441" s="76"/>
    </row>
    <row r="442" spans="7:9" s="63" customFormat="1">
      <c r="G442" s="76"/>
      <c r="I442" s="76"/>
    </row>
    <row r="443" spans="7:9" s="63" customFormat="1">
      <c r="G443" s="76"/>
      <c r="I443" s="76"/>
    </row>
    <row r="444" spans="7:9" s="63" customFormat="1">
      <c r="G444" s="76"/>
      <c r="I444" s="76"/>
    </row>
    <row r="445" spans="7:9" s="63" customFormat="1">
      <c r="G445" s="76"/>
      <c r="I445" s="76"/>
    </row>
    <row r="446" spans="7:9" s="63" customFormat="1">
      <c r="G446" s="76"/>
      <c r="I446" s="76"/>
    </row>
    <row r="447" spans="7:9" s="63" customFormat="1">
      <c r="G447" s="76"/>
      <c r="I447" s="76"/>
    </row>
    <row r="448" spans="7:9" s="63" customFormat="1">
      <c r="G448" s="76"/>
      <c r="I448" s="76"/>
    </row>
    <row r="449" spans="7:9" s="63" customFormat="1">
      <c r="G449" s="76"/>
      <c r="I449" s="76"/>
    </row>
    <row r="450" spans="7:9" s="63" customFormat="1">
      <c r="G450" s="76"/>
      <c r="I450" s="76"/>
    </row>
    <row r="451" spans="7:9" s="63" customFormat="1">
      <c r="G451" s="76"/>
      <c r="I451" s="76"/>
    </row>
    <row r="452" spans="7:9" s="63" customFormat="1">
      <c r="G452" s="76"/>
      <c r="I452" s="76"/>
    </row>
    <row r="453" spans="7:9" s="63" customFormat="1">
      <c r="G453" s="76"/>
      <c r="I453" s="76"/>
    </row>
    <row r="454" spans="7:9" s="63" customFormat="1">
      <c r="G454" s="76"/>
      <c r="I454" s="76"/>
    </row>
    <row r="455" spans="7:9" s="63" customFormat="1">
      <c r="G455" s="76"/>
      <c r="I455" s="76"/>
    </row>
    <row r="456" spans="7:9" s="63" customFormat="1">
      <c r="G456" s="76"/>
      <c r="I456" s="76"/>
    </row>
    <row r="457" spans="7:9" s="63" customFormat="1">
      <c r="G457" s="76"/>
      <c r="I457" s="76"/>
    </row>
    <row r="458" spans="7:9" s="63" customFormat="1">
      <c r="G458" s="76"/>
      <c r="I458" s="76"/>
    </row>
    <row r="459" spans="7:9" s="63" customFormat="1">
      <c r="G459" s="76"/>
      <c r="I459" s="76"/>
    </row>
    <row r="460" spans="7:9" s="63" customFormat="1">
      <c r="G460" s="76"/>
      <c r="I460" s="76"/>
    </row>
    <row r="461" spans="7:9" s="63" customFormat="1">
      <c r="G461" s="76"/>
      <c r="I461" s="76"/>
    </row>
    <row r="462" spans="7:9" s="63" customFormat="1">
      <c r="G462" s="76"/>
      <c r="I462" s="76"/>
    </row>
    <row r="463" spans="7:9" s="63" customFormat="1">
      <c r="G463" s="76"/>
      <c r="I463" s="76"/>
    </row>
    <row r="464" spans="7:9" s="63" customFormat="1">
      <c r="G464" s="76"/>
      <c r="I464" s="76"/>
    </row>
    <row r="465" spans="7:9" s="63" customFormat="1">
      <c r="G465" s="76"/>
      <c r="I465" s="76"/>
    </row>
    <row r="466" spans="7:9" s="63" customFormat="1">
      <c r="G466" s="76"/>
      <c r="I466" s="76"/>
    </row>
    <row r="467" spans="7:9" s="63" customFormat="1">
      <c r="G467" s="76"/>
      <c r="I467" s="76"/>
    </row>
    <row r="468" spans="7:9" s="63" customFormat="1">
      <c r="G468" s="76"/>
      <c r="I468" s="76"/>
    </row>
    <row r="469" spans="7:9" s="63" customFormat="1">
      <c r="G469" s="76"/>
      <c r="I469" s="76"/>
    </row>
    <row r="470" spans="7:9" s="63" customFormat="1">
      <c r="G470" s="76"/>
      <c r="I470" s="76"/>
    </row>
    <row r="471" spans="7:9" s="63" customFormat="1">
      <c r="G471" s="76"/>
      <c r="I471" s="76"/>
    </row>
    <row r="472" spans="7:9" s="63" customFormat="1">
      <c r="G472" s="76"/>
      <c r="I472" s="76"/>
    </row>
    <row r="473" spans="7:9" s="63" customFormat="1">
      <c r="G473" s="76"/>
      <c r="I473" s="76"/>
    </row>
    <row r="474" spans="7:9" s="63" customFormat="1">
      <c r="G474" s="76"/>
      <c r="I474" s="76"/>
    </row>
    <row r="475" spans="7:9" s="63" customFormat="1">
      <c r="G475" s="76"/>
      <c r="I475" s="76"/>
    </row>
    <row r="476" spans="7:9" s="63" customFormat="1">
      <c r="G476" s="76"/>
      <c r="I476" s="76"/>
    </row>
    <row r="477" spans="7:9" s="63" customFormat="1">
      <c r="G477" s="76"/>
      <c r="I477" s="76"/>
    </row>
    <row r="478" spans="7:9" s="63" customFormat="1">
      <c r="G478" s="76"/>
      <c r="I478" s="76"/>
    </row>
    <row r="479" spans="7:9" s="63" customFormat="1">
      <c r="G479" s="76"/>
      <c r="I479" s="76"/>
    </row>
    <row r="480" spans="7:9" s="63" customFormat="1">
      <c r="G480" s="76"/>
      <c r="I480" s="76"/>
    </row>
    <row r="481" spans="7:9" s="63" customFormat="1">
      <c r="G481" s="76"/>
      <c r="I481" s="76"/>
    </row>
    <row r="482" spans="7:9" s="63" customFormat="1">
      <c r="G482" s="76"/>
      <c r="I482" s="76"/>
    </row>
    <row r="483" spans="7:9" s="63" customFormat="1">
      <c r="G483" s="76"/>
      <c r="I483" s="76"/>
    </row>
    <row r="484" spans="7:9" s="63" customFormat="1">
      <c r="G484" s="76"/>
      <c r="I484" s="76"/>
    </row>
    <row r="485" spans="7:9" s="63" customFormat="1">
      <c r="G485" s="76"/>
      <c r="I485" s="76"/>
    </row>
    <row r="486" spans="7:9" s="63" customFormat="1">
      <c r="G486" s="76"/>
      <c r="I486" s="76"/>
    </row>
    <row r="487" spans="7:9" s="63" customFormat="1">
      <c r="G487" s="76"/>
      <c r="I487" s="76"/>
    </row>
    <row r="488" spans="7:9" s="63" customFormat="1">
      <c r="G488" s="76"/>
      <c r="I488" s="76"/>
    </row>
    <row r="489" spans="7:9" s="63" customFormat="1">
      <c r="G489" s="76"/>
      <c r="I489" s="76"/>
    </row>
    <row r="490" spans="7:9" s="63" customFormat="1">
      <c r="G490" s="76"/>
      <c r="I490" s="76"/>
    </row>
    <row r="491" spans="7:9" s="63" customFormat="1">
      <c r="G491" s="76"/>
      <c r="I491" s="76"/>
    </row>
    <row r="492" spans="7:9" s="63" customFormat="1">
      <c r="G492" s="76"/>
      <c r="I492" s="76"/>
    </row>
    <row r="493" spans="7:9" s="63" customFormat="1">
      <c r="G493" s="76"/>
      <c r="I493" s="76"/>
    </row>
    <row r="494" spans="7:9" s="63" customFormat="1">
      <c r="G494" s="76"/>
      <c r="I494" s="76"/>
    </row>
    <row r="495" spans="7:9" s="63" customFormat="1">
      <c r="G495" s="76"/>
      <c r="I495" s="76"/>
    </row>
    <row r="496" spans="7:9" s="63" customFormat="1">
      <c r="G496" s="76"/>
      <c r="I496" s="76"/>
    </row>
    <row r="497" spans="7:9" s="63" customFormat="1">
      <c r="G497" s="76"/>
      <c r="I497" s="76"/>
    </row>
    <row r="498" spans="7:9" s="63" customFormat="1">
      <c r="G498" s="76"/>
      <c r="I498" s="76"/>
    </row>
    <row r="499" spans="7:9" s="63" customFormat="1">
      <c r="G499" s="76"/>
      <c r="I499" s="76"/>
    </row>
    <row r="500" spans="7:9" s="63" customFormat="1">
      <c r="G500" s="76"/>
      <c r="I500" s="76"/>
    </row>
    <row r="501" spans="7:9" s="63" customFormat="1">
      <c r="G501" s="76"/>
      <c r="I501" s="76"/>
    </row>
    <row r="502" spans="7:9" s="63" customFormat="1">
      <c r="G502" s="76"/>
      <c r="I502" s="76"/>
    </row>
    <row r="503" spans="7:9" s="63" customFormat="1">
      <c r="G503" s="76"/>
      <c r="I503" s="76"/>
    </row>
    <row r="504" spans="7:9" s="63" customFormat="1">
      <c r="G504" s="76"/>
      <c r="I504" s="76"/>
    </row>
    <row r="505" spans="7:9" s="63" customFormat="1">
      <c r="G505" s="76"/>
      <c r="I505" s="76"/>
    </row>
    <row r="506" spans="7:9" s="63" customFormat="1">
      <c r="G506" s="76"/>
      <c r="I506" s="76"/>
    </row>
    <row r="507" spans="7:9" s="63" customFormat="1">
      <c r="G507" s="76"/>
      <c r="I507" s="76"/>
    </row>
    <row r="508" spans="7:9" s="63" customFormat="1">
      <c r="G508" s="76"/>
      <c r="I508" s="76"/>
    </row>
    <row r="509" spans="7:9" s="63" customFormat="1">
      <c r="G509" s="76"/>
      <c r="I509" s="76"/>
    </row>
    <row r="510" spans="7:9" s="63" customFormat="1">
      <c r="G510" s="76"/>
      <c r="I510" s="76"/>
    </row>
    <row r="511" spans="7:9" s="63" customFormat="1">
      <c r="G511" s="76"/>
      <c r="I511" s="76"/>
    </row>
    <row r="512" spans="7:9" s="63" customFormat="1">
      <c r="G512" s="76"/>
      <c r="I512" s="76"/>
    </row>
    <row r="513" spans="7:9" s="63" customFormat="1">
      <c r="G513" s="76"/>
      <c r="I513" s="76"/>
    </row>
    <row r="514" spans="7:9" s="63" customFormat="1">
      <c r="G514" s="76"/>
      <c r="I514" s="76"/>
    </row>
    <row r="515" spans="7:9" s="63" customFormat="1">
      <c r="G515" s="76"/>
      <c r="I515" s="76"/>
    </row>
    <row r="516" spans="7:9" s="63" customFormat="1">
      <c r="G516" s="76"/>
      <c r="I516" s="76"/>
    </row>
    <row r="517" spans="7:9" s="63" customFormat="1">
      <c r="G517" s="76"/>
      <c r="I517" s="76"/>
    </row>
    <row r="518" spans="7:9" s="63" customFormat="1">
      <c r="G518" s="76"/>
      <c r="I518" s="76"/>
    </row>
    <row r="519" spans="7:9" s="63" customFormat="1">
      <c r="G519" s="76"/>
      <c r="I519" s="76"/>
    </row>
    <row r="520" spans="7:9" s="63" customFormat="1">
      <c r="G520" s="76"/>
      <c r="I520" s="76"/>
    </row>
    <row r="521" spans="7:9" s="63" customFormat="1">
      <c r="G521" s="76"/>
      <c r="I521" s="76"/>
    </row>
    <row r="522" spans="7:9" s="63" customFormat="1">
      <c r="G522" s="76"/>
      <c r="I522" s="76"/>
    </row>
    <row r="523" spans="7:9" s="63" customFormat="1">
      <c r="G523" s="76"/>
      <c r="I523" s="76"/>
    </row>
    <row r="524" spans="7:9" s="63" customFormat="1">
      <c r="G524" s="76"/>
      <c r="I524" s="76"/>
    </row>
    <row r="525" spans="7:9" s="63" customFormat="1">
      <c r="G525" s="76"/>
      <c r="I525" s="76"/>
    </row>
    <row r="526" spans="7:9" s="63" customFormat="1">
      <c r="G526" s="76"/>
      <c r="I526" s="76"/>
    </row>
    <row r="527" spans="7:9" s="63" customFormat="1">
      <c r="G527" s="76"/>
      <c r="I527" s="76"/>
    </row>
    <row r="528" spans="7:9" s="63" customFormat="1">
      <c r="G528" s="76"/>
      <c r="I528" s="76"/>
    </row>
    <row r="529" spans="7:9" s="63" customFormat="1">
      <c r="G529" s="76"/>
      <c r="I529" s="76"/>
    </row>
    <row r="530" spans="7:9" s="63" customFormat="1">
      <c r="G530" s="76"/>
      <c r="I530" s="76"/>
    </row>
    <row r="531" spans="7:9" s="63" customFormat="1">
      <c r="G531" s="76"/>
      <c r="I531" s="76"/>
    </row>
    <row r="532" spans="7:9" s="63" customFormat="1">
      <c r="G532" s="76"/>
      <c r="I532" s="76"/>
    </row>
    <row r="533" spans="7:9" s="63" customFormat="1">
      <c r="G533" s="76"/>
      <c r="I533" s="76"/>
    </row>
    <row r="534" spans="7:9" s="63" customFormat="1">
      <c r="G534" s="76"/>
      <c r="I534" s="76"/>
    </row>
    <row r="535" spans="7:9" s="63" customFormat="1">
      <c r="G535" s="76"/>
      <c r="I535" s="76"/>
    </row>
    <row r="536" spans="7:9" s="63" customFormat="1">
      <c r="G536" s="76"/>
      <c r="I536" s="76"/>
    </row>
    <row r="537" spans="7:9" s="63" customFormat="1">
      <c r="G537" s="76"/>
      <c r="I537" s="76"/>
    </row>
    <row r="538" spans="7:9" s="63" customFormat="1">
      <c r="G538" s="76"/>
      <c r="I538" s="76"/>
    </row>
    <row r="539" spans="7:9" s="63" customFormat="1">
      <c r="G539" s="76"/>
      <c r="I539" s="76"/>
    </row>
    <row r="540" spans="7:9" s="63" customFormat="1">
      <c r="G540" s="76"/>
      <c r="I540" s="76"/>
    </row>
    <row r="541" spans="7:9" s="63" customFormat="1">
      <c r="G541" s="76"/>
      <c r="I541" s="76"/>
    </row>
    <row r="542" spans="7:9" s="63" customFormat="1">
      <c r="G542" s="76"/>
      <c r="I542" s="76"/>
    </row>
    <row r="543" spans="7:9" s="63" customFormat="1">
      <c r="G543" s="76"/>
      <c r="I543" s="76"/>
    </row>
    <row r="544" spans="7:9" s="63" customFormat="1">
      <c r="G544" s="76"/>
      <c r="I544" s="76"/>
    </row>
    <row r="545" spans="7:9" s="63" customFormat="1">
      <c r="G545" s="76"/>
      <c r="I545" s="76"/>
    </row>
    <row r="546" spans="7:9" s="63" customFormat="1">
      <c r="G546" s="76"/>
      <c r="I546" s="76"/>
    </row>
    <row r="547" spans="7:9" s="63" customFormat="1">
      <c r="G547" s="76"/>
      <c r="I547" s="76"/>
    </row>
    <row r="548" spans="7:9" s="63" customFormat="1">
      <c r="G548" s="76"/>
      <c r="I548" s="76"/>
    </row>
    <row r="549" spans="7:9" s="63" customFormat="1">
      <c r="G549" s="76"/>
      <c r="I549" s="76"/>
    </row>
    <row r="550" spans="7:9" s="63" customFormat="1">
      <c r="G550" s="76"/>
      <c r="I550" s="76"/>
    </row>
    <row r="551" spans="7:9" s="63" customFormat="1">
      <c r="G551" s="76"/>
      <c r="I551" s="76"/>
    </row>
    <row r="552" spans="7:9" s="63" customFormat="1">
      <c r="G552" s="76"/>
      <c r="I552" s="76"/>
    </row>
    <row r="553" spans="7:9" s="63" customFormat="1">
      <c r="G553" s="76"/>
      <c r="I553" s="76"/>
    </row>
    <row r="554" spans="7:9" s="63" customFormat="1">
      <c r="G554" s="76"/>
      <c r="I554" s="76"/>
    </row>
    <row r="555" spans="7:9" s="63" customFormat="1">
      <c r="G555" s="76"/>
      <c r="I555" s="76"/>
    </row>
    <row r="556" spans="7:9" s="63" customFormat="1">
      <c r="G556" s="76"/>
      <c r="I556" s="76"/>
    </row>
    <row r="557" spans="7:9" s="63" customFormat="1">
      <c r="G557" s="76"/>
      <c r="I557" s="76"/>
    </row>
    <row r="558" spans="7:9" s="63" customFormat="1">
      <c r="G558" s="76"/>
      <c r="I558" s="76"/>
    </row>
    <row r="559" spans="7:9" s="63" customFormat="1">
      <c r="G559" s="76"/>
      <c r="I559" s="76"/>
    </row>
    <row r="560" spans="7:9" s="63" customFormat="1">
      <c r="G560" s="76"/>
      <c r="I560" s="76"/>
    </row>
    <row r="561" spans="7:9" s="63" customFormat="1">
      <c r="G561" s="76"/>
      <c r="I561" s="76"/>
    </row>
    <row r="562" spans="7:9" s="63" customFormat="1">
      <c r="G562" s="76"/>
      <c r="I562" s="76"/>
    </row>
    <row r="563" spans="7:9" s="63" customFormat="1">
      <c r="G563" s="76"/>
      <c r="I563" s="76"/>
    </row>
    <row r="564" spans="7:9" s="63" customFormat="1">
      <c r="G564" s="76"/>
      <c r="I564" s="76"/>
    </row>
    <row r="565" spans="7:9" s="63" customFormat="1">
      <c r="G565" s="76"/>
      <c r="I565" s="76"/>
    </row>
    <row r="566" spans="7:9" s="63" customFormat="1">
      <c r="G566" s="76"/>
      <c r="I566" s="76"/>
    </row>
    <row r="567" spans="7:9" s="63" customFormat="1">
      <c r="G567" s="76"/>
      <c r="I567" s="76"/>
    </row>
    <row r="568" spans="7:9" s="63" customFormat="1">
      <c r="G568" s="76"/>
      <c r="I568" s="76"/>
    </row>
    <row r="569" spans="7:9" s="63" customFormat="1">
      <c r="G569" s="76"/>
      <c r="I569" s="76"/>
    </row>
    <row r="570" spans="7:9" s="63" customFormat="1">
      <c r="G570" s="76"/>
      <c r="I570" s="76"/>
    </row>
    <row r="571" spans="7:9" s="63" customFormat="1">
      <c r="G571" s="76"/>
      <c r="I571" s="76"/>
    </row>
    <row r="572" spans="7:9" s="63" customFormat="1">
      <c r="G572" s="76"/>
      <c r="I572" s="76"/>
    </row>
    <row r="573" spans="7:9" s="63" customFormat="1">
      <c r="G573" s="76"/>
      <c r="I573" s="76"/>
    </row>
    <row r="574" spans="7:9" s="63" customFormat="1">
      <c r="G574" s="76"/>
      <c r="I574" s="76"/>
    </row>
    <row r="575" spans="7:9" s="63" customFormat="1">
      <c r="G575" s="76"/>
      <c r="I575" s="76"/>
    </row>
    <row r="576" spans="7:9" s="63" customFormat="1">
      <c r="G576" s="76"/>
      <c r="I576" s="76"/>
    </row>
    <row r="577" spans="7:9" s="63" customFormat="1">
      <c r="G577" s="76"/>
      <c r="I577" s="76"/>
    </row>
    <row r="578" spans="7:9" s="63" customFormat="1">
      <c r="G578" s="76"/>
      <c r="I578" s="76"/>
    </row>
    <row r="579" spans="7:9" s="63" customFormat="1">
      <c r="G579" s="76"/>
      <c r="I579" s="76"/>
    </row>
    <row r="580" spans="7:9" s="63" customFormat="1">
      <c r="G580" s="76"/>
      <c r="I580" s="76"/>
    </row>
    <row r="581" spans="7:9" s="63" customFormat="1">
      <c r="G581" s="76"/>
      <c r="I581" s="76"/>
    </row>
    <row r="582" spans="7:9" s="63" customFormat="1">
      <c r="G582" s="76"/>
      <c r="I582" s="76"/>
    </row>
    <row r="583" spans="7:9" s="63" customFormat="1">
      <c r="G583" s="76"/>
      <c r="I583" s="76"/>
    </row>
    <row r="584" spans="7:9" s="63" customFormat="1">
      <c r="G584" s="76"/>
      <c r="I584" s="76"/>
    </row>
    <row r="585" spans="7:9" s="63" customFormat="1">
      <c r="G585" s="76"/>
      <c r="I585" s="76"/>
    </row>
    <row r="586" spans="7:9" s="63" customFormat="1">
      <c r="G586" s="76"/>
      <c r="I586" s="76"/>
    </row>
    <row r="587" spans="7:9" s="63" customFormat="1">
      <c r="G587" s="76"/>
      <c r="I587" s="76"/>
    </row>
    <row r="588" spans="7:9" s="63" customFormat="1">
      <c r="G588" s="76"/>
      <c r="I588" s="76"/>
    </row>
    <row r="589" spans="7:9" s="63" customFormat="1">
      <c r="G589" s="76"/>
      <c r="I589" s="76"/>
    </row>
    <row r="590" spans="7:9" s="63" customFormat="1">
      <c r="G590" s="76"/>
      <c r="I590" s="76"/>
    </row>
    <row r="591" spans="7:9" s="63" customFormat="1">
      <c r="G591" s="76"/>
      <c r="I591" s="76"/>
    </row>
    <row r="592" spans="7:9" s="63" customFormat="1">
      <c r="G592" s="76"/>
      <c r="I592" s="76"/>
    </row>
    <row r="593" spans="7:9" s="63" customFormat="1">
      <c r="G593" s="76"/>
      <c r="I593" s="76"/>
    </row>
    <row r="594" spans="7:9" s="63" customFormat="1">
      <c r="G594" s="76"/>
      <c r="I594" s="76"/>
    </row>
    <row r="595" spans="7:9" s="63" customFormat="1">
      <c r="G595" s="76"/>
      <c r="I595" s="76"/>
    </row>
    <row r="596" spans="7:9" s="63" customFormat="1">
      <c r="G596" s="76"/>
      <c r="I596" s="76"/>
    </row>
    <row r="597" spans="7:9" s="63" customFormat="1">
      <c r="G597" s="76"/>
      <c r="I597" s="76"/>
    </row>
    <row r="598" spans="7:9" s="63" customFormat="1">
      <c r="G598" s="76"/>
      <c r="I598" s="76"/>
    </row>
    <row r="599" spans="7:9" s="63" customFormat="1">
      <c r="G599" s="76"/>
      <c r="I599" s="76"/>
    </row>
    <row r="600" spans="7:9" s="63" customFormat="1">
      <c r="G600" s="76"/>
      <c r="I600" s="76"/>
    </row>
    <row r="601" spans="7:9" s="63" customFormat="1">
      <c r="G601" s="76"/>
      <c r="I601" s="76"/>
    </row>
    <row r="602" spans="7:9" s="63" customFormat="1">
      <c r="G602" s="76"/>
      <c r="I602" s="76"/>
    </row>
    <row r="603" spans="7:9" s="63" customFormat="1">
      <c r="G603" s="76"/>
      <c r="I603" s="76"/>
    </row>
    <row r="604" spans="7:9" s="63" customFormat="1">
      <c r="G604" s="76"/>
      <c r="I604" s="76"/>
    </row>
    <row r="605" spans="7:9" s="63" customFormat="1">
      <c r="G605" s="76"/>
      <c r="I605" s="76"/>
    </row>
    <row r="606" spans="7:9" s="63" customFormat="1">
      <c r="G606" s="76"/>
      <c r="I606" s="76"/>
    </row>
    <row r="607" spans="7:9" s="63" customFormat="1">
      <c r="G607" s="76"/>
      <c r="I607" s="76"/>
    </row>
    <row r="608" spans="7:9" s="63" customFormat="1">
      <c r="G608" s="76"/>
      <c r="I608" s="76"/>
    </row>
    <row r="609" spans="7:9" s="63" customFormat="1">
      <c r="G609" s="76"/>
      <c r="I609" s="76"/>
    </row>
    <row r="610" spans="7:9" s="63" customFormat="1">
      <c r="G610" s="76"/>
      <c r="I610" s="76"/>
    </row>
    <row r="611" spans="7:9" s="63" customFormat="1">
      <c r="G611" s="76"/>
      <c r="I611" s="76"/>
    </row>
    <row r="612" spans="7:9" s="63" customFormat="1">
      <c r="G612" s="76"/>
      <c r="I612" s="76"/>
    </row>
    <row r="613" spans="7:9" s="63" customFormat="1">
      <c r="G613" s="76"/>
      <c r="I613" s="76"/>
    </row>
    <row r="614" spans="7:9" s="63" customFormat="1">
      <c r="G614" s="76"/>
      <c r="I614" s="76"/>
    </row>
    <row r="615" spans="7:9" s="63" customFormat="1">
      <c r="G615" s="76"/>
      <c r="I615" s="76"/>
    </row>
    <row r="616" spans="7:9" s="63" customFormat="1">
      <c r="G616" s="76"/>
      <c r="I616" s="76"/>
    </row>
    <row r="617" spans="7:9" s="63" customFormat="1">
      <c r="G617" s="76"/>
      <c r="I617" s="76"/>
    </row>
    <row r="618" spans="7:9" s="63" customFormat="1">
      <c r="G618" s="76"/>
      <c r="I618" s="76"/>
    </row>
    <row r="619" spans="7:9" s="63" customFormat="1">
      <c r="G619" s="76"/>
      <c r="I619" s="76"/>
    </row>
    <row r="620" spans="7:9" s="63" customFormat="1">
      <c r="G620" s="76"/>
      <c r="I620" s="76"/>
    </row>
    <row r="621" spans="7:9" s="63" customFormat="1">
      <c r="G621" s="76"/>
      <c r="I621" s="76"/>
    </row>
    <row r="622" spans="7:9" s="63" customFormat="1">
      <c r="G622" s="76"/>
      <c r="I622" s="76"/>
    </row>
    <row r="623" spans="7:9" s="63" customFormat="1">
      <c r="G623" s="76"/>
      <c r="I623" s="76"/>
    </row>
    <row r="624" spans="7:9" s="63" customFormat="1">
      <c r="G624" s="76"/>
      <c r="I624" s="76"/>
    </row>
    <row r="625" spans="7:9" s="63" customFormat="1">
      <c r="G625" s="76"/>
      <c r="I625" s="76"/>
    </row>
    <row r="626" spans="7:9" s="63" customFormat="1">
      <c r="G626" s="76"/>
      <c r="I626" s="76"/>
    </row>
    <row r="627" spans="7:9" s="63" customFormat="1">
      <c r="G627" s="76"/>
      <c r="I627" s="76"/>
    </row>
    <row r="628" spans="7:9" s="63" customFormat="1">
      <c r="G628" s="76"/>
      <c r="I628" s="76"/>
    </row>
    <row r="629" spans="7:9" s="63" customFormat="1">
      <c r="G629" s="76"/>
      <c r="I629" s="76"/>
    </row>
    <row r="630" spans="7:9" s="63" customFormat="1">
      <c r="G630" s="76"/>
      <c r="I630" s="76"/>
    </row>
    <row r="631" spans="7:9" s="63" customFormat="1">
      <c r="G631" s="76"/>
      <c r="I631" s="76"/>
    </row>
    <row r="632" spans="7:9" s="63" customFormat="1">
      <c r="G632" s="76"/>
      <c r="I632" s="76"/>
    </row>
    <row r="633" spans="7:9" s="63" customFormat="1">
      <c r="G633" s="76"/>
      <c r="I633" s="76"/>
    </row>
    <row r="634" spans="7:9" s="63" customFormat="1">
      <c r="G634" s="76"/>
      <c r="I634" s="76"/>
    </row>
    <row r="635" spans="7:9" s="63" customFormat="1">
      <c r="G635" s="76"/>
      <c r="I635" s="76"/>
    </row>
    <row r="636" spans="7:9" s="63" customFormat="1">
      <c r="G636" s="76"/>
      <c r="I636" s="76"/>
    </row>
    <row r="637" spans="7:9" s="63" customFormat="1">
      <c r="G637" s="76"/>
      <c r="I637" s="76"/>
    </row>
    <row r="638" spans="7:9" s="63" customFormat="1">
      <c r="G638" s="76"/>
      <c r="I638" s="76"/>
    </row>
    <row r="639" spans="7:9" s="63" customFormat="1">
      <c r="G639" s="76"/>
      <c r="I639" s="76"/>
    </row>
    <row r="640" spans="7:9" s="63" customFormat="1">
      <c r="G640" s="76"/>
      <c r="I640" s="76"/>
    </row>
    <row r="641" spans="7:9" s="63" customFormat="1">
      <c r="G641" s="76"/>
      <c r="I641" s="76"/>
    </row>
    <row r="642" spans="7:9" s="63" customFormat="1">
      <c r="G642" s="76"/>
      <c r="I642" s="76"/>
    </row>
    <row r="643" spans="7:9" s="63" customFormat="1">
      <c r="G643" s="76"/>
      <c r="I643" s="76"/>
    </row>
    <row r="644" spans="7:9" s="63" customFormat="1">
      <c r="G644" s="76"/>
      <c r="I644" s="76"/>
    </row>
    <row r="645" spans="7:9" s="63" customFormat="1">
      <c r="G645" s="76"/>
      <c r="I645" s="76"/>
    </row>
    <row r="646" spans="7:9" s="63" customFormat="1">
      <c r="G646" s="76"/>
      <c r="I646" s="76"/>
    </row>
    <row r="647" spans="7:9" s="63" customFormat="1">
      <c r="G647" s="76"/>
      <c r="I647" s="76"/>
    </row>
    <row r="648" spans="7:9" s="63" customFormat="1">
      <c r="G648" s="76"/>
      <c r="I648" s="76"/>
    </row>
    <row r="649" spans="7:9" s="63" customFormat="1">
      <c r="G649" s="76"/>
      <c r="I649" s="76"/>
    </row>
    <row r="650" spans="7:9" s="63" customFormat="1">
      <c r="G650" s="76"/>
      <c r="I650" s="76"/>
    </row>
    <row r="651" spans="7:9" s="63" customFormat="1">
      <c r="G651" s="76"/>
      <c r="I651" s="76"/>
    </row>
    <row r="652" spans="7:9" s="63" customFormat="1">
      <c r="G652" s="76"/>
      <c r="I652" s="76"/>
    </row>
    <row r="653" spans="7:9" s="63" customFormat="1">
      <c r="G653" s="76"/>
      <c r="I653" s="76"/>
    </row>
    <row r="654" spans="7:9" s="63" customFormat="1">
      <c r="G654" s="76"/>
      <c r="I654" s="76"/>
    </row>
    <row r="655" spans="7:9" s="63" customFormat="1">
      <c r="G655" s="76"/>
      <c r="I655" s="76"/>
    </row>
    <row r="656" spans="7:9" s="63" customFormat="1">
      <c r="G656" s="76"/>
      <c r="I656" s="76"/>
    </row>
    <row r="657" spans="7:9" s="63" customFormat="1">
      <c r="G657" s="76"/>
      <c r="I657" s="76"/>
    </row>
    <row r="658" spans="7:9" s="63" customFormat="1">
      <c r="G658" s="76"/>
      <c r="I658" s="76"/>
    </row>
    <row r="659" spans="7:9" s="63" customFormat="1">
      <c r="G659" s="76"/>
      <c r="I659" s="76"/>
    </row>
    <row r="660" spans="7:9" s="63" customFormat="1">
      <c r="G660" s="76"/>
      <c r="I660" s="76"/>
    </row>
    <row r="661" spans="7:9" s="63" customFormat="1">
      <c r="G661" s="76"/>
      <c r="I661" s="76"/>
    </row>
    <row r="662" spans="7:9" s="63" customFormat="1">
      <c r="G662" s="76"/>
      <c r="I662" s="76"/>
    </row>
    <row r="663" spans="7:9" s="63" customFormat="1">
      <c r="G663" s="76"/>
      <c r="I663" s="76"/>
    </row>
    <row r="664" spans="7:9" s="63" customFormat="1">
      <c r="G664" s="76"/>
      <c r="I664" s="76"/>
    </row>
    <row r="665" spans="7:9" s="63" customFormat="1">
      <c r="G665" s="76"/>
      <c r="I665" s="76"/>
    </row>
    <row r="666" spans="7:9" s="63" customFormat="1">
      <c r="G666" s="76"/>
      <c r="I666" s="76"/>
    </row>
    <row r="667" spans="7:9" s="63" customFormat="1">
      <c r="G667" s="76"/>
      <c r="I667" s="76"/>
    </row>
  </sheetData>
  <sheetProtection deleteRows="0" sort="0"/>
  <sortState ref="C5:I98">
    <sortCondition ref="E5:E98"/>
  </sortState>
  <mergeCells count="4">
    <mergeCell ref="A1:I1"/>
    <mergeCell ref="A2:I2"/>
    <mergeCell ref="K2:O13"/>
    <mergeCell ref="A3:I3"/>
  </mergeCells>
  <pageMargins left="0.11811023622047245" right="0.11811023622047245" top="0.51181102362204722" bottom="0.19685039370078741" header="0.43307086614173229" footer="0.27559055118110237"/>
  <pageSetup paperSize="9" scale="41" fitToHeight="2" orientation="portrait" horizontalDpi="4294967293" verticalDpi="4294967293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tabColor rgb="FF92D050"/>
  </sheetPr>
  <dimension ref="A1:CF186"/>
  <sheetViews>
    <sheetView showGridLines="0" view="pageBreakPreview" zoomScale="120" zoomScaleSheetLayoutView="120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/>
  <cols>
    <col min="1" max="1" width="4" style="78" bestFit="1" customWidth="1"/>
    <col min="2" max="2" width="9.140625" style="64"/>
    <col min="3" max="3" width="19" style="64" customWidth="1"/>
    <col min="4" max="4" width="22.5703125" style="64" customWidth="1"/>
    <col min="5" max="5" width="12.7109375" style="79" customWidth="1"/>
    <col min="6" max="6" width="43.85546875" style="64" customWidth="1"/>
    <col min="7" max="7" width="10.42578125" style="64" customWidth="1"/>
    <col min="8" max="8" width="4.7109375" style="64" customWidth="1"/>
    <col min="9" max="9" width="5.140625" style="64" bestFit="1" customWidth="1"/>
    <col min="10" max="10" width="7" style="64" customWidth="1"/>
    <col min="11" max="11" width="3.28515625" style="64" customWidth="1"/>
    <col min="12" max="12" width="21.140625" style="64" customWidth="1"/>
    <col min="13" max="16384" width="9.140625" style="64"/>
  </cols>
  <sheetData>
    <row r="1" spans="1:84" ht="28.5" customHeight="1" thickBot="1">
      <c r="A1" s="214" t="str">
        <f>"Startovní listina - Malý svratecký maraton "&amp;'Prezenční listina'!O2</f>
        <v>Startovní listina - Malý svratecký maraton 2016</v>
      </c>
      <c r="B1" s="215"/>
      <c r="C1" s="215"/>
      <c r="D1" s="215"/>
      <c r="E1" s="215"/>
      <c r="F1" s="215"/>
      <c r="G1" s="216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</row>
    <row r="2" spans="1:84" ht="20.25" customHeight="1" thickBot="1">
      <c r="A2" s="220">
        <v>42602</v>
      </c>
      <c r="B2" s="221"/>
      <c r="C2" s="221"/>
      <c r="D2" s="221"/>
      <c r="E2" s="221"/>
      <c r="F2" s="221"/>
      <c r="G2" s="222"/>
      <c r="H2" s="63"/>
      <c r="I2" s="223" t="s">
        <v>21</v>
      </c>
      <c r="J2" s="224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</row>
    <row r="3" spans="1:84" ht="21.75" customHeight="1" thickBot="1">
      <c r="A3" s="217" t="str">
        <f>'Prezenční listina'!O2-1953&amp;". ročník"</f>
        <v>63. ročník</v>
      </c>
      <c r="B3" s="218"/>
      <c r="C3" s="218"/>
      <c r="D3" s="218"/>
      <c r="E3" s="218"/>
      <c r="F3" s="218"/>
      <c r="G3" s="219"/>
      <c r="H3" s="63"/>
      <c r="I3" s="225"/>
      <c r="J3" s="226"/>
      <c r="K3" s="63"/>
      <c r="L3" s="96" t="s">
        <v>22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</row>
    <row r="4" spans="1:84" ht="26.25" customHeight="1" thickBot="1">
      <c r="A4" s="65"/>
      <c r="B4" s="66" t="s">
        <v>7</v>
      </c>
      <c r="C4" s="67" t="s">
        <v>6</v>
      </c>
      <c r="D4" s="67" t="s">
        <v>0</v>
      </c>
      <c r="E4" s="67" t="s">
        <v>1</v>
      </c>
      <c r="F4" s="67" t="s">
        <v>4</v>
      </c>
      <c r="G4" s="68" t="s">
        <v>3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</row>
    <row r="5" spans="1:84">
      <c r="A5" s="69">
        <v>1</v>
      </c>
      <c r="B5" s="97">
        <f>IF('Prezenční listina'!F28=0,"",'Prezenční listina'!F28)</f>
        <v>1</v>
      </c>
      <c r="C5" s="86" t="str">
        <f>IF('Prezenční listina'!F28=0,"",'Prezenční listina'!B28)</f>
        <v>Kratochvíl</v>
      </c>
      <c r="D5" s="86" t="str">
        <f>IF('Prezenční listina'!F28=0,"",'Prezenční listina'!C28)</f>
        <v>Jaroslav</v>
      </c>
      <c r="E5" s="87">
        <f>IF('Prezenční listina'!F28=0,"",'Prezenční listina'!D28)</f>
        <v>1977</v>
      </c>
      <c r="F5" s="87" t="str">
        <f>IF('Prezenční listina'!F28=0,"",'Prezenční listina'!E28)</f>
        <v>SDH Hluboké</v>
      </c>
      <c r="G5" s="88" t="str">
        <f>IF('Prezenční listina'!F28=0,"",'Prezenční listina'!H28)</f>
        <v>A</v>
      </c>
      <c r="H5" s="63"/>
      <c r="I5" s="119" t="s">
        <v>34</v>
      </c>
      <c r="J5" s="120">
        <f>COUNTIF($G$5:$G$141,"A")</f>
        <v>23</v>
      </c>
      <c r="K5" s="63"/>
      <c r="L5" s="211">
        <f>COUNT(B5:B141)</f>
        <v>80</v>
      </c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</row>
    <row r="6" spans="1:84">
      <c r="A6" s="70">
        <f t="shared" ref="A6:A38" si="0">IF(C6="","",A5+1)</f>
        <v>2</v>
      </c>
      <c r="B6" s="98">
        <f>IF('Prezenční listina'!F5=0,"",'Prezenční listina'!F5)</f>
        <v>2</v>
      </c>
      <c r="C6" s="84" t="str">
        <f>IF('Prezenční listina'!F5=0,"",'Prezenční listina'!B5)</f>
        <v>Barvíř</v>
      </c>
      <c r="D6" s="84" t="str">
        <f>IF('Prezenční listina'!F5=0,"",'Prezenční listina'!C5)</f>
        <v>Jiří</v>
      </c>
      <c r="E6" s="89">
        <f>IF('Prezenční listina'!F5=0,"",'Prezenční listina'!D5)</f>
        <v>1982</v>
      </c>
      <c r="F6" s="89" t="str">
        <f>IF('Prezenční listina'!F5=0,"",'Prezenční listina'!E5)</f>
        <v>R.I.P. Brno</v>
      </c>
      <c r="G6" s="90" t="str">
        <f>IF('Prezenční listina'!F5=0,"",'Prezenční listina'!H5)</f>
        <v>A</v>
      </c>
      <c r="H6" s="71"/>
      <c r="I6" s="121" t="s">
        <v>35</v>
      </c>
      <c r="J6" s="122">
        <f>COUNTIF($G$5:$G$141,"B")</f>
        <v>19</v>
      </c>
      <c r="K6" s="63"/>
      <c r="L6" s="212"/>
      <c r="M6" s="71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</row>
    <row r="7" spans="1:84">
      <c r="A7" s="70">
        <f t="shared" si="0"/>
        <v>3</v>
      </c>
      <c r="B7" s="98">
        <f>IF('Prezenční listina'!F8=0,"",'Prezenční listina'!F8)</f>
        <v>3</v>
      </c>
      <c r="C7" s="84" t="str">
        <f>IF('Prezenční listina'!F8=0,"",'Prezenční listina'!B8)</f>
        <v>Češner</v>
      </c>
      <c r="D7" s="84" t="str">
        <f>IF('Prezenční listina'!F8=0,"",'Prezenční listina'!C8)</f>
        <v>Vladimír</v>
      </c>
      <c r="E7" s="89">
        <f>IF('Prezenční listina'!F8=0,"",'Prezenční listina'!D8)</f>
        <v>1958</v>
      </c>
      <c r="F7" s="89" t="str">
        <f>IF('Prezenční listina'!F8=0,"",'Prezenční listina'!E8)</f>
        <v>Odolená Voda</v>
      </c>
      <c r="G7" s="90" t="str">
        <f>IF('Prezenční listina'!F8=0,"",'Prezenční listina'!H8)</f>
        <v>C</v>
      </c>
      <c r="H7" s="63"/>
      <c r="I7" s="121" t="s">
        <v>36</v>
      </c>
      <c r="J7" s="122">
        <f>COUNTIF($G$5:$G$141,"C")</f>
        <v>16</v>
      </c>
      <c r="K7" s="63"/>
      <c r="L7" s="212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</row>
    <row r="8" spans="1:84">
      <c r="A8" s="70">
        <f t="shared" si="0"/>
        <v>4</v>
      </c>
      <c r="B8" s="98">
        <f>IF('Prezenční listina'!F20=0,"",'Prezenční listina'!F20)</f>
        <v>4</v>
      </c>
      <c r="C8" s="84" t="str">
        <f>IF('Prezenční listina'!F20=0,"",'Prezenční listina'!B20)</f>
        <v>Komárková</v>
      </c>
      <c r="D8" s="84" t="str">
        <f>IF('Prezenční listina'!F20=0,"",'Prezenční listina'!C20)</f>
        <v>Zdeňka</v>
      </c>
      <c r="E8" s="89">
        <f>IF('Prezenční listina'!F20=0,"",'Prezenční listina'!D20)</f>
        <v>1974</v>
      </c>
      <c r="F8" s="89" t="str">
        <f>IF('Prezenční listina'!F20=0,"",'Prezenční listina'!E20)</f>
        <v>SDH Bolešín</v>
      </c>
      <c r="G8" s="90" t="str">
        <f>IF('Prezenční listina'!F20=0,"",'Prezenční listina'!H20)</f>
        <v>G</v>
      </c>
      <c r="H8" s="71"/>
      <c r="I8" s="121" t="s">
        <v>37</v>
      </c>
      <c r="J8" s="122">
        <f>COUNTIF($G$5:$G$141,"D")</f>
        <v>9</v>
      </c>
      <c r="K8" s="63"/>
      <c r="L8" s="212"/>
      <c r="M8" s="71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</row>
    <row r="9" spans="1:84">
      <c r="A9" s="70">
        <f t="shared" si="0"/>
        <v>5</v>
      </c>
      <c r="B9" s="98">
        <f>IF('Prezenční listina'!F58=0,"",'Prezenční listina'!F58)</f>
        <v>5</v>
      </c>
      <c r="C9" s="84" t="str">
        <f>IF('Prezenční listina'!F58=0,"",'Prezenční listina'!B58)</f>
        <v>Železná</v>
      </c>
      <c r="D9" s="84" t="str">
        <f>IF('Prezenční listina'!F58=0,"",'Prezenční listina'!C58)</f>
        <v>Lada</v>
      </c>
      <c r="E9" s="89">
        <f>IF('Prezenční listina'!F58=0,"",'Prezenční listina'!D58)</f>
        <v>1989</v>
      </c>
      <c r="F9" s="89" t="str">
        <f>IF('Prezenční listina'!F58=0,"",'Prezenční listina'!E58)</f>
        <v>Brno</v>
      </c>
      <c r="G9" s="90" t="str">
        <f>IF('Prezenční listina'!F58=0,"",'Prezenční listina'!H58)</f>
        <v>F</v>
      </c>
      <c r="H9" s="63"/>
      <c r="I9" s="121" t="s">
        <v>38</v>
      </c>
      <c r="J9" s="122">
        <f>COUNTIF($G$5:$G$141,"E")</f>
        <v>1</v>
      </c>
      <c r="K9" s="63"/>
      <c r="L9" s="212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</row>
    <row r="10" spans="1:84">
      <c r="A10" s="70">
        <f t="shared" si="0"/>
        <v>6</v>
      </c>
      <c r="B10" s="98">
        <f>IF('Prezenční listina'!F59=0,"",'Prezenční listina'!F59)</f>
        <v>6</v>
      </c>
      <c r="C10" s="84" t="str">
        <f>IF('Prezenční listina'!F59=0,"",'Prezenční listina'!B59)</f>
        <v>Forýtek</v>
      </c>
      <c r="D10" s="84" t="str">
        <f>IF('Prezenční listina'!F59=0,"",'Prezenční listina'!C59)</f>
        <v>Michal</v>
      </c>
      <c r="E10" s="89">
        <f>IF('Prezenční listina'!F59=0,"",'Prezenční listina'!D59)</f>
        <v>1982</v>
      </c>
      <c r="F10" s="89" t="str">
        <f>IF('Prezenční listina'!F59=0,"",'Prezenční listina'!E59)</f>
        <v>Praha</v>
      </c>
      <c r="G10" s="90" t="str">
        <f>IF('Prezenční listina'!F59=0,"",'Prezenční listina'!H59)</f>
        <v>A</v>
      </c>
      <c r="H10" s="71"/>
      <c r="I10" s="121" t="s">
        <v>39</v>
      </c>
      <c r="J10" s="122">
        <f>COUNTIF($G$5:$G$141,"F")</f>
        <v>5</v>
      </c>
      <c r="K10" s="63"/>
      <c r="L10" s="212"/>
      <c r="M10" s="71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</row>
    <row r="11" spans="1:84">
      <c r="A11" s="70">
        <f t="shared" si="0"/>
        <v>7</v>
      </c>
      <c r="B11" s="98">
        <f>IF('Prezenční listina'!F60=0,"",'Prezenční listina'!F60)</f>
        <v>7</v>
      </c>
      <c r="C11" s="84" t="str">
        <f>IF('Prezenční listina'!F60=0,"",'Prezenční listina'!B60)</f>
        <v>Forýtková</v>
      </c>
      <c r="D11" s="84" t="str">
        <f>IF('Prezenční listina'!F60=0,"",'Prezenční listina'!C60)</f>
        <v>Žaneta</v>
      </c>
      <c r="E11" s="89">
        <f>IF('Prezenční listina'!F60=0,"",'Prezenční listina'!D60)</f>
        <v>1984</v>
      </c>
      <c r="F11" s="89" t="str">
        <f>IF('Prezenční listina'!F60=0,"",'Prezenční listina'!E60)</f>
        <v>Praha</v>
      </c>
      <c r="G11" s="90" t="str">
        <f>IF('Prezenční listina'!F60=0,"",'Prezenční listina'!H60)</f>
        <v>F</v>
      </c>
      <c r="H11" s="63"/>
      <c r="I11" s="121" t="s">
        <v>40</v>
      </c>
      <c r="J11" s="122">
        <f>COUNTIF($G$5:$G$141,"G")</f>
        <v>2</v>
      </c>
      <c r="K11" s="63"/>
      <c r="L11" s="212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</row>
    <row r="12" spans="1:84" ht="13.5" thickBot="1">
      <c r="A12" s="70">
        <f t="shared" si="0"/>
        <v>8</v>
      </c>
      <c r="B12" s="98">
        <f>IF('Prezenční listina'!F16=0,"",'Prezenční listina'!F16)</f>
        <v>8</v>
      </c>
      <c r="C12" s="84" t="str">
        <f>IF('Prezenční listina'!F16=0,"",'Prezenční listina'!B16)</f>
        <v>Chramosta</v>
      </c>
      <c r="D12" s="84" t="str">
        <f>IF('Prezenční listina'!F16=0,"",'Prezenční listina'!C16)</f>
        <v>Jaroslav</v>
      </c>
      <c r="E12" s="89">
        <f>IF('Prezenční listina'!F16=0,"",'Prezenční listina'!D16)</f>
        <v>1966</v>
      </c>
      <c r="F12" s="89" t="str">
        <f>IF('Prezenční listina'!F16=0,"",'Prezenční listina'!E16)</f>
        <v>JABOJA Team Děčín</v>
      </c>
      <c r="G12" s="90" t="str">
        <f>IF('Prezenční listina'!F16=0,"",'Prezenční listina'!H16)</f>
        <v>C</v>
      </c>
      <c r="H12" s="71"/>
      <c r="I12" s="123" t="s">
        <v>41</v>
      </c>
      <c r="J12" s="124">
        <f>COUNTIF($G$5:$G$141,"H")</f>
        <v>5</v>
      </c>
      <c r="K12" s="63"/>
      <c r="L12" s="213"/>
      <c r="M12" s="71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</row>
    <row r="13" spans="1:84">
      <c r="A13" s="70">
        <f t="shared" si="0"/>
        <v>9</v>
      </c>
      <c r="B13" s="98">
        <f>IF('Prezenční listina'!F55=0,"",'Prezenční listina'!F55)</f>
        <v>9</v>
      </c>
      <c r="C13" s="84" t="str">
        <f>IF('Prezenční listina'!F55=0,"",'Prezenční listina'!B55)</f>
        <v>Vytisk</v>
      </c>
      <c r="D13" s="84" t="str">
        <f>IF('Prezenční listina'!F55=0,"",'Prezenční listina'!C55)</f>
        <v>Alfons</v>
      </c>
      <c r="E13" s="89">
        <f>IF('Prezenční listina'!F55=0,"",'Prezenční listina'!D55)</f>
        <v>1949</v>
      </c>
      <c r="F13" s="89" t="str">
        <f>IF('Prezenční listina'!F55=0,"",'Prezenční listina'!E55)</f>
        <v>MKS Ostrava</v>
      </c>
      <c r="G13" s="90" t="str">
        <f>IF('Prezenční listina'!F55=0,"",'Prezenční listina'!H55)</f>
        <v>D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</row>
    <row r="14" spans="1:84">
      <c r="A14" s="70">
        <f t="shared" si="0"/>
        <v>10</v>
      </c>
      <c r="B14" s="98">
        <f>IF('Prezenční listina'!F61=0,"",'Prezenční listina'!F61)</f>
        <v>10</v>
      </c>
      <c r="C14" s="84" t="str">
        <f>IF('Prezenční listina'!F61=0,"",'Prezenční listina'!B61)</f>
        <v>Bolek</v>
      </c>
      <c r="D14" s="84" t="str">
        <f>IF('Prezenční listina'!F61=0,"",'Prezenční listina'!C61)</f>
        <v>Rostislav</v>
      </c>
      <c r="E14" s="89">
        <f>IF('Prezenční listina'!F61=0,"",'Prezenční listina'!D61)</f>
        <v>1965</v>
      </c>
      <c r="F14" s="89" t="str">
        <f>IF('Prezenční listina'!F61=0,"",'Prezenční listina'!E61)</f>
        <v>Insportline Ostrava</v>
      </c>
      <c r="G14" s="90" t="str">
        <f>IF('Prezenční listina'!F61=0,"",'Prezenční listina'!H61)</f>
        <v>C</v>
      </c>
      <c r="H14" s="71"/>
      <c r="I14" s="63"/>
      <c r="J14" s="63"/>
      <c r="K14" s="63"/>
      <c r="L14" s="71"/>
      <c r="M14" s="71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</row>
    <row r="15" spans="1:84">
      <c r="A15" s="70">
        <f t="shared" si="0"/>
        <v>11</v>
      </c>
      <c r="B15" s="98">
        <f>IF('Prezenční listina'!F23=0,"",'Prezenční listina'!F23)</f>
        <v>11</v>
      </c>
      <c r="C15" s="84" t="str">
        <f>IF('Prezenční listina'!F23=0,"",'Prezenční listina'!B23)</f>
        <v>Kopečný</v>
      </c>
      <c r="D15" s="84" t="str">
        <f>IF('Prezenční listina'!F23=0,"",'Prezenční listina'!C23)</f>
        <v>Dušan</v>
      </c>
      <c r="E15" s="89">
        <f>IF('Prezenční listina'!F23=0,"",'Prezenční listina'!D23)</f>
        <v>1973</v>
      </c>
      <c r="F15" s="89" t="str">
        <f>IF('Prezenční listina'!F23=0,"",'Prezenční listina'!E23)</f>
        <v>AK Drnovice</v>
      </c>
      <c r="G15" s="90" t="str">
        <f>IF('Prezenční listina'!F23=0,"",'Prezenční listina'!H23)</f>
        <v>B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</row>
    <row r="16" spans="1:84">
      <c r="A16" s="70">
        <f t="shared" si="0"/>
        <v>12</v>
      </c>
      <c r="B16" s="98">
        <f>IF('Prezenční listina'!F24=0,"",'Prezenční listina'!F24)</f>
        <v>12</v>
      </c>
      <c r="C16" s="84" t="str">
        <f>IF('Prezenční listina'!F24=0,"",'Prezenční listina'!B24)</f>
        <v>Koudelka</v>
      </c>
      <c r="D16" s="84" t="str">
        <f>IF('Prezenční listina'!F24=0,"",'Prezenční listina'!C24)</f>
        <v>Lukáš</v>
      </c>
      <c r="E16" s="89">
        <f>IF('Prezenční listina'!F24=0,"",'Prezenční listina'!D24)</f>
        <v>1983</v>
      </c>
      <c r="F16" s="89" t="str">
        <f>IF('Prezenční listina'!F24=0,"",'Prezenční listina'!E24)</f>
        <v>AK Drnovice</v>
      </c>
      <c r="G16" s="90" t="str">
        <f>IF('Prezenční listina'!F24=0,"",'Prezenční listina'!H24)</f>
        <v>A</v>
      </c>
      <c r="H16" s="71"/>
      <c r="I16" s="63"/>
      <c r="J16" s="63"/>
      <c r="K16" s="63"/>
      <c r="L16" s="71"/>
      <c r="M16" s="71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</row>
    <row r="17" spans="1:84">
      <c r="A17" s="70">
        <f t="shared" si="0"/>
        <v>13</v>
      </c>
      <c r="B17" s="98">
        <f>IF('Prezenční listina'!F52=0,"",'Prezenční listina'!F52)</f>
        <v>13</v>
      </c>
      <c r="C17" s="84" t="str">
        <f>IF('Prezenční listina'!F52=0,"",'Prezenční listina'!B52)</f>
        <v>Tesařová</v>
      </c>
      <c r="D17" s="84" t="str">
        <f>IF('Prezenční listina'!F52=0,"",'Prezenční listina'!C52)</f>
        <v>Marie</v>
      </c>
      <c r="E17" s="89">
        <f>IF('Prezenční listina'!F52=0,"",'Prezenční listina'!D52)</f>
        <v>1954</v>
      </c>
      <c r="F17" s="89" t="str">
        <f>IF('Prezenční listina'!F52=0,"",'Prezenční listina'!E52)</f>
        <v>Křižanov</v>
      </c>
      <c r="G17" s="90" t="str">
        <f>IF('Prezenční listina'!F52=0,"",'Prezenční listina'!H52)</f>
        <v>H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</row>
    <row r="18" spans="1:84">
      <c r="A18" s="70">
        <f t="shared" si="0"/>
        <v>14</v>
      </c>
      <c r="B18" s="98">
        <f>IF('Prezenční listina'!F13=0,"",'Prezenční listina'!F13)</f>
        <v>14</v>
      </c>
      <c r="C18" s="84" t="str">
        <f>IF('Prezenční listina'!F13=0,"",'Prezenční listina'!B13)</f>
        <v>Holý</v>
      </c>
      <c r="D18" s="84" t="str">
        <f>IF('Prezenční listina'!F13=0,"",'Prezenční listina'!C13)</f>
        <v>Josef</v>
      </c>
      <c r="E18" s="89">
        <f>IF('Prezenční listina'!F13=0,"",'Prezenční listina'!D13)</f>
        <v>1941</v>
      </c>
      <c r="F18" s="89" t="str">
        <f>IF('Prezenční listina'!F13=0,"",'Prezenční listina'!E13)</f>
        <v>AC Moravská Slávia Brno</v>
      </c>
      <c r="G18" s="90" t="str">
        <f>IF('Prezenční listina'!F13=0,"",'Prezenční listina'!H13)</f>
        <v>E</v>
      </c>
      <c r="H18" s="71"/>
      <c r="I18" s="63"/>
      <c r="J18" s="63"/>
      <c r="K18" s="63"/>
      <c r="L18" s="71"/>
      <c r="M18" s="71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</row>
    <row r="19" spans="1:84">
      <c r="A19" s="70">
        <f t="shared" si="0"/>
        <v>15</v>
      </c>
      <c r="B19" s="98">
        <f>IF('Prezenční listina'!F57=0,"",'Prezenční listina'!F57)</f>
        <v>17</v>
      </c>
      <c r="C19" s="84" t="str">
        <f>IF('Prezenční listina'!F57=0,"",'Prezenční listina'!B57)</f>
        <v>Zejda</v>
      </c>
      <c r="D19" s="84" t="str">
        <f>IF('Prezenční listina'!F57=0,"",'Prezenční listina'!C57)</f>
        <v>Ivo</v>
      </c>
      <c r="E19" s="89">
        <f>IF('Prezenční listina'!F57=0,"",'Prezenční listina'!D57)</f>
        <v>1956</v>
      </c>
      <c r="F19" s="89" t="str">
        <f>IF('Prezenční listina'!F57=0,"",'Prezenční listina'!E57)</f>
        <v>AC Moravská Slávia Brno</v>
      </c>
      <c r="G19" s="90" t="str">
        <f>IF('Prezenční listina'!F57=0,"",'Prezenční listina'!H57)</f>
        <v>D</v>
      </c>
      <c r="H19" s="71"/>
      <c r="I19" s="63"/>
      <c r="J19" s="63"/>
      <c r="K19" s="63"/>
      <c r="L19" s="71"/>
      <c r="M19" s="71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</row>
    <row r="20" spans="1:84">
      <c r="A20" s="70">
        <f t="shared" si="0"/>
        <v>16</v>
      </c>
      <c r="B20" s="98">
        <f>IF('Prezenční listina'!F26=0,"",'Prezenční listina'!F26)</f>
        <v>18</v>
      </c>
      <c r="C20" s="84" t="str">
        <f>IF('Prezenční listina'!F26=0,"",'Prezenční listina'!B26)</f>
        <v>Krátká</v>
      </c>
      <c r="D20" s="84" t="str">
        <f>IF('Prezenční listina'!F26=0,"",'Prezenční listina'!C26)</f>
        <v>Anna</v>
      </c>
      <c r="E20" s="89">
        <f>IF('Prezenční listina'!F26=0,"",'Prezenční listina'!D26)</f>
        <v>1969</v>
      </c>
      <c r="F20" s="89" t="str">
        <f>IF('Prezenční listina'!F26=0,"",'Prezenční listina'!E26)</f>
        <v>SKP Hvězda Pardubice</v>
      </c>
      <c r="G20" s="90" t="str">
        <f>IF('Prezenční listina'!F26=0,"",'Prezenční listina'!H26)</f>
        <v>H</v>
      </c>
      <c r="H20" s="71"/>
      <c r="I20" s="63"/>
      <c r="J20" s="63"/>
      <c r="K20" s="63"/>
      <c r="L20" s="71"/>
      <c r="M20" s="71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</row>
    <row r="21" spans="1:84">
      <c r="A21" s="70">
        <f t="shared" si="0"/>
        <v>17</v>
      </c>
      <c r="B21" s="98">
        <f>IF('Prezenční listina'!F27=0,"",'Prezenční listina'!F27)</f>
        <v>19</v>
      </c>
      <c r="C21" s="84" t="str">
        <f>IF('Prezenční listina'!F27=0,"",'Prezenční listina'!B27)</f>
        <v>Krátký</v>
      </c>
      <c r="D21" s="84" t="str">
        <f>IF('Prezenční listina'!F27=0,"",'Prezenční listina'!C27)</f>
        <v>Josef</v>
      </c>
      <c r="E21" s="89">
        <f>IF('Prezenční listina'!F27=0,"",'Prezenční listina'!D27)</f>
        <v>1965</v>
      </c>
      <c r="F21" s="89" t="str">
        <f>IF('Prezenční listina'!F27=0,"",'Prezenční listina'!E27)</f>
        <v>SKP Hvězda Pardubice</v>
      </c>
      <c r="G21" s="90" t="str">
        <f>IF('Prezenční listina'!F27=0,"",'Prezenční listina'!H27)</f>
        <v>C</v>
      </c>
      <c r="H21" s="71"/>
      <c r="I21" s="63"/>
      <c r="J21" s="63"/>
      <c r="K21" s="63"/>
      <c r="L21" s="71"/>
      <c r="M21" s="71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</row>
    <row r="22" spans="1:84">
      <c r="A22" s="70">
        <f t="shared" si="0"/>
        <v>18</v>
      </c>
      <c r="B22" s="98">
        <f>IF('Prezenční listina'!F62=0,"",'Prezenční listina'!F62)</f>
        <v>21</v>
      </c>
      <c r="C22" s="84" t="str">
        <f>IF('Prezenční listina'!F62=0,"",'Prezenční listina'!B62)</f>
        <v>Sláma</v>
      </c>
      <c r="D22" s="84" t="str">
        <f>IF('Prezenční listina'!F62=0,"",'Prezenční listina'!C62)</f>
        <v>Adolf</v>
      </c>
      <c r="E22" s="89">
        <f>IF('Prezenční listina'!F62=0,"",'Prezenční listina'!D62)</f>
        <v>1970</v>
      </c>
      <c r="F22" s="89" t="str">
        <f>IF('Prezenční listina'!F62=0,"",'Prezenční listina'!E62)</f>
        <v>Žďár nad Sázavou</v>
      </c>
      <c r="G22" s="90" t="str">
        <f>IF('Prezenční listina'!F62=0,"",'Prezenční listina'!H62)</f>
        <v>B</v>
      </c>
      <c r="H22" s="71"/>
      <c r="I22" s="63"/>
      <c r="J22" s="63"/>
      <c r="K22" s="63"/>
      <c r="L22" s="71"/>
      <c r="M22" s="71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</row>
    <row r="23" spans="1:84">
      <c r="A23" s="70">
        <f t="shared" si="0"/>
        <v>19</v>
      </c>
      <c r="B23" s="98">
        <f>IF('Prezenční listina'!F63=0,"",'Prezenční listina'!F63)</f>
        <v>22</v>
      </c>
      <c r="C23" s="84" t="str">
        <f>IF('Prezenční listina'!F63=0,"",'Prezenční listina'!B63)</f>
        <v>Provazník</v>
      </c>
      <c r="D23" s="84" t="str">
        <f>IF('Prezenční listina'!F63=0,"",'Prezenční listina'!C63)</f>
        <v>Milan</v>
      </c>
      <c r="E23" s="89">
        <f>IF('Prezenční listina'!F63=0,"",'Prezenční listina'!D63)</f>
        <v>1966</v>
      </c>
      <c r="F23" s="89" t="str">
        <f>IF('Prezenční listina'!F63=0,"",'Prezenční listina'!E63)</f>
        <v>Atletika Polička</v>
      </c>
      <c r="G23" s="90" t="str">
        <f>IF('Prezenční listina'!F63=0,"",'Prezenční listina'!H63)</f>
        <v>C</v>
      </c>
      <c r="H23" s="71"/>
      <c r="I23" s="63"/>
      <c r="J23" s="63"/>
      <c r="K23" s="71"/>
      <c r="L23" s="71"/>
      <c r="M23" s="71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</row>
    <row r="24" spans="1:84">
      <c r="A24" s="70">
        <f t="shared" si="0"/>
        <v>20</v>
      </c>
      <c r="B24" s="98">
        <f>IF('Prezenční listina'!F64=0,"",'Prezenční listina'!F64)</f>
        <v>23</v>
      </c>
      <c r="C24" s="84" t="str">
        <f>IF('Prezenční listina'!F64=0,"",'Prezenční listina'!B64)</f>
        <v>Kryštof</v>
      </c>
      <c r="D24" s="84" t="str">
        <f>IF('Prezenční listina'!F64=0,"",'Prezenční listina'!C64)</f>
        <v>Ondřej</v>
      </c>
      <c r="E24" s="89">
        <f>IF('Prezenční listina'!F64=0,"",'Prezenční listina'!D64)</f>
        <v>1976</v>
      </c>
      <c r="F24" s="89" t="str">
        <f>IF('Prezenční listina'!F64=0,"",'Prezenční listina'!E64)</f>
        <v>Jiskra Vír</v>
      </c>
      <c r="G24" s="90" t="str">
        <f>IF('Prezenční listina'!F64=0,"",'Prezenční listina'!H64)</f>
        <v>B</v>
      </c>
      <c r="H24" s="71"/>
      <c r="I24" s="63"/>
      <c r="J24" s="63"/>
      <c r="K24" s="71"/>
      <c r="L24" s="71"/>
      <c r="M24" s="71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</row>
    <row r="25" spans="1:84">
      <c r="A25" s="70">
        <f t="shared" si="0"/>
        <v>21</v>
      </c>
      <c r="B25" s="98">
        <f>IF('Prezenční listina'!F49=0,"",'Prezenční listina'!F49)</f>
        <v>24</v>
      </c>
      <c r="C25" s="84" t="str">
        <f>IF('Prezenční listina'!F49=0,"",'Prezenční listina'!B49)</f>
        <v>Šedová</v>
      </c>
      <c r="D25" s="84" t="str">
        <f>IF('Prezenční listina'!F49=0,"",'Prezenční listina'!C49)</f>
        <v>Věra</v>
      </c>
      <c r="E25" s="89">
        <f>IF('Prezenční listina'!F49=0,"",'Prezenční listina'!D49)</f>
        <v>1964</v>
      </c>
      <c r="F25" s="89" t="str">
        <f>IF('Prezenční listina'!F49=0,"",'Prezenční listina'!E49)</f>
        <v>Atletic Třebíč</v>
      </c>
      <c r="G25" s="90" t="str">
        <f>IF('Prezenční listina'!F49=0,"",'Prezenční listina'!H49)</f>
        <v>H</v>
      </c>
      <c r="H25" s="71"/>
      <c r="I25" s="63"/>
      <c r="J25" s="63"/>
      <c r="K25" s="71"/>
      <c r="L25" s="71"/>
      <c r="M25" s="71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</row>
    <row r="26" spans="1:84">
      <c r="A26" s="70">
        <f t="shared" si="0"/>
        <v>22</v>
      </c>
      <c r="B26" s="98">
        <f>IF('Prezenční listina'!F18=0,"",'Prezenční listina'!F18)</f>
        <v>26</v>
      </c>
      <c r="C26" s="84" t="str">
        <f>IF('Prezenční listina'!F18=0,"",'Prezenční listina'!B18)</f>
        <v>Kohoutek</v>
      </c>
      <c r="D26" s="84" t="str">
        <f>IF('Prezenční listina'!F18=0,"",'Prezenční listina'!C18)</f>
        <v>Jaromír</v>
      </c>
      <c r="E26" s="89">
        <f>IF('Prezenční listina'!F18=0,"",'Prezenční listina'!D18)</f>
        <v>1955</v>
      </c>
      <c r="F26" s="89" t="str">
        <f>IF('Prezenční listina'!F18=0,"",'Prezenční listina'!E18)</f>
        <v>watter and snow ski club Brno</v>
      </c>
      <c r="G26" s="90" t="str">
        <f>IF('Prezenční listina'!F18=0,"",'Prezenční listina'!H18)</f>
        <v>D</v>
      </c>
      <c r="H26" s="71"/>
      <c r="I26" s="63"/>
      <c r="J26" s="63"/>
      <c r="K26" s="71"/>
      <c r="L26" s="71"/>
      <c r="M26" s="71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</row>
    <row r="27" spans="1:84">
      <c r="A27" s="70">
        <f t="shared" si="0"/>
        <v>23</v>
      </c>
      <c r="B27" s="98">
        <f>IF('Prezenční listina'!F65=0,"",'Prezenční listina'!F65)</f>
        <v>27</v>
      </c>
      <c r="C27" s="84" t="str">
        <f>IF('Prezenční listina'!F65=0,"",'Prezenční listina'!B65)</f>
        <v>Kubík</v>
      </c>
      <c r="D27" s="84" t="str">
        <f>IF('Prezenční listina'!F65=0,"",'Prezenční listina'!C65)</f>
        <v>Jaromír</v>
      </c>
      <c r="E27" s="89">
        <f>IF('Prezenční listina'!F65=0,"",'Prezenční listina'!D65)</f>
        <v>1955</v>
      </c>
      <c r="F27" s="89" t="str">
        <f>IF('Prezenční listina'!F65=0,"",'Prezenční listina'!E65)</f>
        <v>Blansko</v>
      </c>
      <c r="G27" s="90" t="str">
        <f>IF('Prezenční listina'!F65=0,"",'Prezenční listina'!H65)</f>
        <v>D</v>
      </c>
      <c r="H27" s="71"/>
      <c r="I27" s="71"/>
      <c r="J27" s="71"/>
      <c r="K27" s="71"/>
      <c r="L27" s="71"/>
      <c r="M27" s="71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</row>
    <row r="28" spans="1:84">
      <c r="A28" s="70">
        <f t="shared" si="0"/>
        <v>24</v>
      </c>
      <c r="B28" s="98">
        <f>IF('Prezenční listina'!F32=0,"",'Prezenční listina'!F32)</f>
        <v>28</v>
      </c>
      <c r="C28" s="84" t="str">
        <f>IF('Prezenční listina'!F32=0,"",'Prezenční listina'!B32)</f>
        <v>Mareš</v>
      </c>
      <c r="D28" s="84" t="str">
        <f>IF('Prezenční listina'!F32=0,"",'Prezenční listina'!C32)</f>
        <v>Bohumil</v>
      </c>
      <c r="E28" s="89">
        <f>IF('Prezenční listina'!F32=0,"",'Prezenční listina'!D32)</f>
        <v>1951</v>
      </c>
      <c r="F28" s="89" t="str">
        <f>IF('Prezenční listina'!F32=0,"",'Prezenční listina'!E32)</f>
        <v>LEAR Brno</v>
      </c>
      <c r="G28" s="90" t="str">
        <f>IF('Prezenční listina'!F32=0,"",'Prezenční listina'!H32)</f>
        <v>D</v>
      </c>
      <c r="H28" s="71"/>
      <c r="I28" s="71"/>
      <c r="J28" s="71"/>
      <c r="K28" s="71"/>
      <c r="L28" s="71"/>
      <c r="M28" s="71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</row>
    <row r="29" spans="1:84">
      <c r="A29" s="70">
        <f t="shared" si="0"/>
        <v>25</v>
      </c>
      <c r="B29" s="98">
        <f>IF('Prezenční listina'!F33=0,"",'Prezenční listina'!F33)</f>
        <v>30</v>
      </c>
      <c r="C29" s="84" t="str">
        <f>IF('Prezenční listina'!F33=0,"",'Prezenční listina'!B33)</f>
        <v>Martincová</v>
      </c>
      <c r="D29" s="84" t="str">
        <f>IF('Prezenční listina'!F33=0,"",'Prezenční listina'!C33)</f>
        <v>Ivana</v>
      </c>
      <c r="E29" s="89">
        <f>IF('Prezenční listina'!F33=0,"",'Prezenční listina'!D33)</f>
        <v>1963</v>
      </c>
      <c r="F29" s="89" t="str">
        <f>IF('Prezenční listina'!F33=0,"",'Prezenční listina'!E33)</f>
        <v>AC Moravská Slávia Brno</v>
      </c>
      <c r="G29" s="90" t="str">
        <f>IF('Prezenční listina'!F33=0,"",'Prezenční listina'!H33)</f>
        <v>H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</row>
    <row r="30" spans="1:84">
      <c r="A30" s="70">
        <f t="shared" si="0"/>
        <v>26</v>
      </c>
      <c r="B30" s="98">
        <f>IF('Prezenční listina'!F19=0,"",'Prezenční listina'!F19)</f>
        <v>31</v>
      </c>
      <c r="C30" s="84" t="str">
        <f>IF('Prezenční listina'!F19=0,"",'Prezenční listina'!B19)</f>
        <v>Kohut</v>
      </c>
      <c r="D30" s="84" t="str">
        <f>IF('Prezenční listina'!F19=0,"",'Prezenční listina'!C19)</f>
        <v>Jan</v>
      </c>
      <c r="E30" s="89">
        <f>IF('Prezenční listina'!F19=0,"",'Prezenční listina'!D19)</f>
        <v>1985</v>
      </c>
      <c r="F30" s="89" t="str">
        <f>IF('Prezenční listina'!F19=0,"",'Prezenční listina'!E19)</f>
        <v>Elite Sport Team Blansko</v>
      </c>
      <c r="G30" s="90" t="str">
        <f>IF('Prezenční listina'!F19=0,"",'Prezenční listina'!H19)</f>
        <v>A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</row>
    <row r="31" spans="1:84">
      <c r="A31" s="70">
        <f t="shared" si="0"/>
        <v>27</v>
      </c>
      <c r="B31" s="98">
        <f>IF('Prezenční listina'!F66=0,"",'Prezenční listina'!F66)</f>
        <v>33</v>
      </c>
      <c r="C31" s="84" t="str">
        <f>IF('Prezenční listina'!F66=0,"",'Prezenční listina'!B66)</f>
        <v>Dvořáček</v>
      </c>
      <c r="D31" s="84" t="str">
        <f>IF('Prezenční listina'!F66=0,"",'Prezenční listina'!C66)</f>
        <v>Jiří</v>
      </c>
      <c r="E31" s="89">
        <f>IF('Prezenční listina'!F66=0,"",'Prezenční listina'!D66)</f>
        <v>1968</v>
      </c>
      <c r="F31" s="89" t="str">
        <f>IF('Prezenční listina'!F66=0,"",'Prezenční listina'!E66)</f>
        <v>Elite sport team</v>
      </c>
      <c r="G31" s="90" t="str">
        <f>IF('Prezenční listina'!F66=0,"",'Prezenční listina'!H66)</f>
        <v>B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</row>
    <row r="32" spans="1:84">
      <c r="A32" s="70">
        <f t="shared" si="0"/>
        <v>28</v>
      </c>
      <c r="B32" s="98">
        <f>IF('Prezenční listina'!F10=0,"",'Prezenční listina'!F10)</f>
        <v>34</v>
      </c>
      <c r="C32" s="84" t="str">
        <f>IF('Prezenční listina'!F10=0,"",'Prezenční listina'!B10)</f>
        <v>Dýrová Macháčková</v>
      </c>
      <c r="D32" s="84" t="str">
        <f>IF('Prezenční listina'!F10=0,"",'Prezenční listina'!C10)</f>
        <v>Šárka</v>
      </c>
      <c r="E32" s="89">
        <f>IF('Prezenční listina'!F10=0,"",'Prezenční listina'!D10)</f>
        <v>1983</v>
      </c>
      <c r="F32" s="89" t="str">
        <f>IF('Prezenční listina'!F10=0,"",'Prezenční listina'!E10)</f>
        <v>AK Olymp Brno</v>
      </c>
      <c r="G32" s="90" t="str">
        <f>IF('Prezenční listina'!F10=0,"",'Prezenční listina'!H10)</f>
        <v>F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</row>
    <row r="33" spans="1:84">
      <c r="A33" s="70">
        <f t="shared" si="0"/>
        <v>29</v>
      </c>
      <c r="B33" s="98">
        <f>IF('Prezenční listina'!F9=0,"",'Prezenční listina'!F9)</f>
        <v>35</v>
      </c>
      <c r="C33" s="84" t="str">
        <f>IF('Prezenční listina'!F9=0,"",'Prezenční listina'!B9)</f>
        <v>Dušil</v>
      </c>
      <c r="D33" s="84" t="str">
        <f>IF('Prezenční listina'!F9=0,"",'Prezenční listina'!C9)</f>
        <v>Jaroslav</v>
      </c>
      <c r="E33" s="89">
        <f>IF('Prezenční listina'!F9=0,"",'Prezenční listina'!D9)</f>
        <v>1970</v>
      </c>
      <c r="F33" s="89" t="str">
        <f>IF('Prezenční listina'!F9=0,"",'Prezenční listina'!E9)</f>
        <v>Běžecký klub Brno</v>
      </c>
      <c r="G33" s="90" t="str">
        <f>IF('Prezenční listina'!F9=0,"",'Prezenční listina'!H9)</f>
        <v>B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</row>
    <row r="34" spans="1:84">
      <c r="A34" s="70">
        <f t="shared" si="0"/>
        <v>30</v>
      </c>
      <c r="B34" s="98">
        <f>IF('Prezenční listina'!F37=0,"",'Prezenční listina'!F37)</f>
        <v>36</v>
      </c>
      <c r="C34" s="84" t="str">
        <f>IF('Prezenční listina'!F37=0,"",'Prezenční listina'!B37)</f>
        <v>Němec</v>
      </c>
      <c r="D34" s="84" t="str">
        <f>IF('Prezenční listina'!F37=0,"",'Prezenční listina'!C37)</f>
        <v>Jaroslav</v>
      </c>
      <c r="E34" s="89">
        <f>IF('Prezenční listina'!F37=0,"",'Prezenční listina'!D37)</f>
        <v>1952</v>
      </c>
      <c r="F34" s="89" t="str">
        <f>IF('Prezenční listina'!F37=0,"",'Prezenční listina'!E37)</f>
        <v>Blansko</v>
      </c>
      <c r="G34" s="90" t="str">
        <f>IF('Prezenční listina'!F37=0,"",'Prezenční listina'!H37)</f>
        <v>D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</row>
    <row r="35" spans="1:84">
      <c r="A35" s="70">
        <f t="shared" si="0"/>
        <v>31</v>
      </c>
      <c r="B35" s="98">
        <f>IF('Prezenční listina'!F14=0,"",'Prezenční listina'!F14)</f>
        <v>37</v>
      </c>
      <c r="C35" s="84" t="str">
        <f>IF('Prezenční listina'!F14=0,"",'Prezenční listina'!B14)</f>
        <v>Hrdina</v>
      </c>
      <c r="D35" s="84" t="str">
        <f>IF('Prezenční listina'!F14=0,"",'Prezenční listina'!C14)</f>
        <v>Tomáš</v>
      </c>
      <c r="E35" s="89">
        <f>IF('Prezenční listina'!F14=0,"",'Prezenční listina'!D14)</f>
        <v>1979</v>
      </c>
      <c r="F35" s="89" t="str">
        <f>IF('Prezenční listina'!F14=0,"",'Prezenční listina'!E14)</f>
        <v>Běžecký klub Brno</v>
      </c>
      <c r="G35" s="90" t="str">
        <f>IF('Prezenční listina'!F14=0,"",'Prezenční listina'!H14)</f>
        <v>A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</row>
    <row r="36" spans="1:84">
      <c r="A36" s="70">
        <f t="shared" si="0"/>
        <v>32</v>
      </c>
      <c r="B36" s="98">
        <f>IF('Prezenční listina'!F41=0,"",'Prezenční listina'!F41)</f>
        <v>38</v>
      </c>
      <c r="C36" s="84" t="str">
        <f>IF('Prezenční listina'!F41=0,"",'Prezenční listina'!B41)</f>
        <v>Pešáková</v>
      </c>
      <c r="D36" s="84" t="str">
        <f>IF('Prezenční listina'!F41=0,"",'Prezenční listina'!C41)</f>
        <v>Mirka</v>
      </c>
      <c r="E36" s="89">
        <f>IF('Prezenční listina'!F41=0,"",'Prezenční listina'!D41)</f>
        <v>1985</v>
      </c>
      <c r="F36" s="89" t="str">
        <f>IF('Prezenční listina'!F41=0,"",'Prezenční listina'!E41)</f>
        <v>AC Racers Tetčice</v>
      </c>
      <c r="G36" s="90" t="str">
        <f>IF('Prezenční listina'!F41=0,"",'Prezenční listina'!H41)</f>
        <v>F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</row>
    <row r="37" spans="1:84">
      <c r="A37" s="70">
        <f t="shared" si="0"/>
        <v>33</v>
      </c>
      <c r="B37" s="98">
        <f>IF('Prezenční listina'!F67=0,"",'Prezenční listina'!F67)</f>
        <v>40</v>
      </c>
      <c r="C37" s="84" t="str">
        <f>IF('Prezenční listina'!F67=0,"",'Prezenční listina'!B67)</f>
        <v>Brázda</v>
      </c>
      <c r="D37" s="84" t="str">
        <f>IF('Prezenční listina'!F67=0,"",'Prezenční listina'!C67)</f>
        <v>Richard</v>
      </c>
      <c r="E37" s="89">
        <f>IF('Prezenční listina'!F67=0,"",'Prezenční listina'!D67)</f>
        <v>1975</v>
      </c>
      <c r="F37" s="89" t="str">
        <f>IF('Prezenční listina'!F67=0,"",'Prezenční listina'!E67)</f>
        <v>AC NOTARBRAZDA.CZ</v>
      </c>
      <c r="G37" s="90" t="str">
        <f>IF('Prezenční listina'!F67=0,"",'Prezenční listina'!H67)</f>
        <v>B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</row>
    <row r="38" spans="1:84">
      <c r="A38" s="70">
        <f t="shared" si="0"/>
        <v>34</v>
      </c>
      <c r="B38" s="98">
        <f>IF('Prezenční listina'!F4=0,"",'Prezenční listina'!F4)</f>
        <v>41</v>
      </c>
      <c r="C38" s="84" t="str">
        <f>IF('Prezenční listina'!F4=0,"",'Prezenční listina'!B4)</f>
        <v>Barták</v>
      </c>
      <c r="D38" s="84" t="str">
        <f>IF('Prezenční listina'!F4=0,"",'Prezenční listina'!C4)</f>
        <v>Ronald</v>
      </c>
      <c r="E38" s="89">
        <f>IF('Prezenční listina'!F4=0,"",'Prezenční listina'!D4)</f>
        <v>1965</v>
      </c>
      <c r="F38" s="89" t="str">
        <f>IF('Prezenční listina'!F4=0,"",'Prezenční listina'!E4)</f>
        <v>Kuřim</v>
      </c>
      <c r="G38" s="90" t="str">
        <f>IF('Prezenční listina'!F4=0,"",'Prezenční listina'!H4)</f>
        <v>C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</row>
    <row r="39" spans="1:84">
      <c r="A39" s="70">
        <f>IF(C39="","",A38+1)</f>
        <v>35</v>
      </c>
      <c r="B39" s="98">
        <f>IF('Prezenční listina'!F3=0,"",'Prezenční listina'!F3)</f>
        <v>42</v>
      </c>
      <c r="C39" s="84" t="str">
        <f>IF('Prezenční listina'!F3=0,"",'Prezenční listina'!B3)</f>
        <v>Alman</v>
      </c>
      <c r="D39" s="84" t="str">
        <f>IF('Prezenční listina'!F3=0,"",'Prezenční listina'!C3)</f>
        <v>Dušan</v>
      </c>
      <c r="E39" s="89">
        <f>IF('Prezenční listina'!F3=0,"",'Prezenční listina'!D3)</f>
        <v>1967</v>
      </c>
      <c r="F39" s="89" t="str">
        <f>IF('Prezenční listina'!F3=0,"",'Prezenční listina'!E3)</f>
        <v>Babice nad Svitavou</v>
      </c>
      <c r="G39" s="90" t="str">
        <f>IF('Prezenční listina'!F3=0,"",'Prezenční listina'!H3)</f>
        <v>B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</row>
    <row r="40" spans="1:84">
      <c r="A40" s="70">
        <f t="shared" ref="A40:A90" si="1">IF(C40="","",A39+1)</f>
        <v>36</v>
      </c>
      <c r="B40" s="98">
        <f>IF('Prezenční listina'!F68=0,"",'Prezenční listina'!F68)</f>
        <v>44</v>
      </c>
      <c r="C40" s="84" t="str">
        <f>IF('Prezenční listina'!F68=0,"",'Prezenční listina'!B68)</f>
        <v>Dubský</v>
      </c>
      <c r="D40" s="84" t="str">
        <f>IF('Prezenční listina'!F68=0,"",'Prezenční listina'!C68)</f>
        <v>Roman</v>
      </c>
      <c r="E40" s="89">
        <f>IF('Prezenční listina'!F68=0,"",'Prezenční listina'!D68)</f>
        <v>1978</v>
      </c>
      <c r="F40" s="89" t="str">
        <f>IF('Prezenční listina'!F68=0,"",'Prezenční listina'!E68)</f>
        <v>Přibyslav</v>
      </c>
      <c r="G40" s="90" t="str">
        <f>IF('Prezenční listina'!F68=0,"",'Prezenční listina'!H68)</f>
        <v>A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</row>
    <row r="41" spans="1:84">
      <c r="A41" s="70">
        <f t="shared" si="1"/>
        <v>37</v>
      </c>
      <c r="B41" s="98">
        <f>IF('Prezenční listina'!F35=0,"",'Prezenční listina'!F35)</f>
        <v>45</v>
      </c>
      <c r="C41" s="84" t="str">
        <f>IF('Prezenční listina'!F35=0,"",'Prezenční listina'!B35)</f>
        <v>Misař</v>
      </c>
      <c r="D41" s="84" t="str">
        <f>IF('Prezenční listina'!F35=0,"",'Prezenční listina'!C35)</f>
        <v>Ondřej</v>
      </c>
      <c r="E41" s="89">
        <f>IF('Prezenční listina'!F35=0,"",'Prezenční listina'!D35)</f>
        <v>2000</v>
      </c>
      <c r="F41" s="89" t="str">
        <f>IF('Prezenční listina'!F35=0,"",'Prezenční listina'!E35)</f>
        <v>Brno</v>
      </c>
      <c r="G41" s="90" t="str">
        <f>IF('Prezenční listina'!F35=0,"",'Prezenční listina'!H35)</f>
        <v>A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</row>
    <row r="42" spans="1:84">
      <c r="A42" s="70">
        <f t="shared" si="1"/>
        <v>38</v>
      </c>
      <c r="B42" s="98">
        <f>IF('Prezenční listina'!F54=0,"",'Prezenční listina'!F54)</f>
        <v>46</v>
      </c>
      <c r="C42" s="84" t="str">
        <f>IF('Prezenční listina'!F54=0,"",'Prezenční listina'!B54)</f>
        <v>Vágner</v>
      </c>
      <c r="D42" s="84" t="str">
        <f>IF('Prezenční listina'!F54=0,"",'Prezenční listina'!C54)</f>
        <v>Vojtěch</v>
      </c>
      <c r="E42" s="89">
        <f>IF('Prezenční listina'!F54=0,"",'Prezenční listina'!D54)</f>
        <v>1999</v>
      </c>
      <c r="F42" s="89" t="str">
        <f>IF('Prezenční listina'!F54=0,"",'Prezenční listina'!E54)</f>
        <v>Brno</v>
      </c>
      <c r="G42" s="90" t="str">
        <f>IF('Prezenční listina'!F54=0,"",'Prezenční listina'!H54)</f>
        <v>A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</row>
    <row r="43" spans="1:84">
      <c r="A43" s="70">
        <f t="shared" si="1"/>
        <v>39</v>
      </c>
      <c r="B43" s="98">
        <f>IF('Prezenční listina'!F48=0,"",'Prezenční listina'!F48)</f>
        <v>47</v>
      </c>
      <c r="C43" s="84" t="str">
        <f>IF('Prezenční listina'!F48=0,"",'Prezenční listina'!B48)</f>
        <v>Šádek</v>
      </c>
      <c r="D43" s="84" t="str">
        <f>IF('Prezenční listina'!F48=0,"",'Prezenční listina'!C48)</f>
        <v>Jiří</v>
      </c>
      <c r="E43" s="89">
        <f>IF('Prezenční listina'!F48=0,"",'Prezenční listina'!D48)</f>
        <v>1959</v>
      </c>
      <c r="F43" s="89" t="str">
        <f>IF('Prezenční listina'!F48=0,"",'Prezenční listina'!E48)</f>
        <v>Lomnice nad Popelkou</v>
      </c>
      <c r="G43" s="90" t="str">
        <f>IF('Prezenční listina'!F48=0,"",'Prezenční listina'!H48)</f>
        <v>C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</row>
    <row r="44" spans="1:84">
      <c r="A44" s="70">
        <f t="shared" si="1"/>
        <v>40</v>
      </c>
      <c r="B44" s="98">
        <f>IF('Prezenční listina'!F69=0,"",'Prezenční listina'!F69)</f>
        <v>48</v>
      </c>
      <c r="C44" s="84" t="str">
        <f>IF('Prezenční listina'!F69=0,"",'Prezenční listina'!B69)</f>
        <v>Příhoda</v>
      </c>
      <c r="D44" s="84" t="str">
        <f>IF('Prezenční listina'!F69=0,"",'Prezenční listina'!C69)</f>
        <v>Jan</v>
      </c>
      <c r="E44" s="89">
        <f>IF('Prezenční listina'!F69=0,"",'Prezenční listina'!D69)</f>
        <v>1983</v>
      </c>
      <c r="F44" s="89" t="str">
        <f>IF('Prezenční listina'!F69=0,"",'Prezenční listina'!E69)</f>
        <v>Ždánice</v>
      </c>
      <c r="G44" s="90" t="str">
        <f>IF('Prezenční listina'!F69=0,"",'Prezenční listina'!H69)</f>
        <v>A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</row>
    <row r="45" spans="1:84">
      <c r="A45" s="70">
        <f t="shared" si="1"/>
        <v>41</v>
      </c>
      <c r="B45" s="98">
        <f>IF('Prezenční listina'!F17=0,"",'Prezenční listina'!F17)</f>
        <v>49</v>
      </c>
      <c r="C45" s="84" t="str">
        <f>IF('Prezenční listina'!F17=0,"",'Prezenční listina'!B17)</f>
        <v>Kocur</v>
      </c>
      <c r="D45" s="84" t="str">
        <f>IF('Prezenční listina'!F17=0,"",'Prezenční listina'!C17)</f>
        <v>Lukáš</v>
      </c>
      <c r="E45" s="89">
        <f>IF('Prezenční listina'!F17=0,"",'Prezenční listina'!D17)</f>
        <v>1977</v>
      </c>
      <c r="F45" s="89" t="str">
        <f>IF('Prezenční listina'!F17=0,"",'Prezenční listina'!E17)</f>
        <v>VHS Brno</v>
      </c>
      <c r="G45" s="90" t="str">
        <f>IF('Prezenční listina'!F17=0,"",'Prezenční listina'!H17)</f>
        <v>A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</row>
    <row r="46" spans="1:84">
      <c r="A46" s="70">
        <f t="shared" si="1"/>
        <v>42</v>
      </c>
      <c r="B46" s="98">
        <f>IF('Prezenční listina'!F29=0,"",'Prezenční listina'!F29)</f>
        <v>51</v>
      </c>
      <c r="C46" s="84" t="str">
        <f>IF('Prezenční listina'!F29=0,"",'Prezenční listina'!B29)</f>
        <v>Kropáček</v>
      </c>
      <c r="D46" s="84" t="str">
        <f>IF('Prezenční listina'!F29=0,"",'Prezenční listina'!C29)</f>
        <v>Jaroslav</v>
      </c>
      <c r="E46" s="89">
        <f>IF('Prezenční listina'!F29=0,"",'Prezenční listina'!D29)</f>
        <v>1970</v>
      </c>
      <c r="F46" s="89" t="str">
        <f>IF('Prezenční listina'!F29=0,"",'Prezenční listina'!E29)</f>
        <v>Brno</v>
      </c>
      <c r="G46" s="90" t="str">
        <f>IF('Prezenční listina'!F29=0,"",'Prezenční listina'!H29)</f>
        <v>B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</row>
    <row r="47" spans="1:84">
      <c r="A47" s="70">
        <f t="shared" si="1"/>
        <v>43</v>
      </c>
      <c r="B47" s="98">
        <f>IF('Prezenční listina'!F15=0,"",'Prezenční listina'!F15)</f>
        <v>54</v>
      </c>
      <c r="C47" s="91" t="str">
        <f>IF('Prezenční listina'!F15=0,"",'Prezenční listina'!B15)</f>
        <v>Hýbl</v>
      </c>
      <c r="D47" s="84" t="str">
        <f>IF('Prezenční listina'!F15=0,"",'Prezenční listina'!C15)</f>
        <v>Jiří</v>
      </c>
      <c r="E47" s="89">
        <f>IF('Prezenční listina'!F15=0,"",'Prezenční listina'!D15)</f>
        <v>1967</v>
      </c>
      <c r="F47" s="89" t="str">
        <f>IF('Prezenční listina'!F15=0,"",'Prezenční listina'!E15)</f>
        <v>Hrušovany u Brna</v>
      </c>
      <c r="G47" s="90" t="str">
        <f>IF('Prezenční listina'!F15=0,"",'Prezenční listina'!H15)</f>
        <v>B</v>
      </c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</row>
    <row r="48" spans="1:84">
      <c r="A48" s="70">
        <f t="shared" si="1"/>
        <v>44</v>
      </c>
      <c r="B48" s="98">
        <f>IF('Prezenční listina'!F46=0,"",'Prezenční listina'!F46)</f>
        <v>56</v>
      </c>
      <c r="C48" s="84" t="str">
        <f>IF('Prezenční listina'!F46=0,"",'Prezenční listina'!B46)</f>
        <v>Srnec</v>
      </c>
      <c r="D48" s="84" t="str">
        <f>IF('Prezenční listina'!F46=0,"",'Prezenční listina'!C46)</f>
        <v>Lukáš</v>
      </c>
      <c r="E48" s="89">
        <f>IF('Prezenční listina'!F46=0,"",'Prezenční listina'!D46)</f>
        <v>1990</v>
      </c>
      <c r="F48" s="89" t="str">
        <f>IF('Prezenční listina'!F46=0,"",'Prezenční listina'!E46)</f>
        <v>Židlochovice</v>
      </c>
      <c r="G48" s="90" t="str">
        <f>IF('Prezenční listina'!F46=0,"",'Prezenční listina'!H46)</f>
        <v>A</v>
      </c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</row>
    <row r="49" spans="1:84">
      <c r="A49" s="70">
        <f t="shared" si="1"/>
        <v>45</v>
      </c>
      <c r="B49" s="98">
        <f>IF('Prezenční listina'!F70=0,"",'Prezenční listina'!F70)</f>
        <v>58</v>
      </c>
      <c r="C49" s="84" t="str">
        <f>IF('Prezenční listina'!F70=0,"",'Prezenční listina'!B70)</f>
        <v>Šimunek</v>
      </c>
      <c r="D49" s="84" t="str">
        <f>IF('Prezenční listina'!F70=0,"",'Prezenční listina'!C70)</f>
        <v>Martin</v>
      </c>
      <c r="E49" s="89">
        <f>IF('Prezenční listina'!F70=0,"",'Prezenční listina'!D70)</f>
        <v>1966</v>
      </c>
      <c r="F49" s="89" t="str">
        <f>IF('Prezenční listina'!F70=0,"",'Prezenční listina'!E70)</f>
        <v>Botanka running, Modřice</v>
      </c>
      <c r="G49" s="90" t="str">
        <f>IF('Prezenční listina'!F70=0,"",'Prezenční listina'!H70)</f>
        <v>C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</row>
    <row r="50" spans="1:84">
      <c r="A50" s="70">
        <f t="shared" si="1"/>
        <v>46</v>
      </c>
      <c r="B50" s="98">
        <f>IF('Prezenční listina'!F71=0,"",'Prezenční listina'!F71)</f>
        <v>59</v>
      </c>
      <c r="C50" s="84" t="str">
        <f>IF('Prezenční listina'!F71=0,"",'Prezenční listina'!B71)</f>
        <v>Dvořák</v>
      </c>
      <c r="D50" s="84" t="str">
        <f>IF('Prezenční listina'!F71=0,"",'Prezenční listina'!C71)</f>
        <v>Vojtěch</v>
      </c>
      <c r="E50" s="89">
        <f>IF('Prezenční listina'!F71=0,"",'Prezenční listina'!D71)</f>
        <v>1974</v>
      </c>
      <c r="F50" s="89" t="str">
        <f>IF('Prezenční listina'!F71=0,"",'Prezenční listina'!E71)</f>
        <v>Brno</v>
      </c>
      <c r="G50" s="90" t="str">
        <f>IF('Prezenční listina'!F71=0,"",'Prezenční listina'!H71)</f>
        <v>B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</row>
    <row r="51" spans="1:84">
      <c r="A51" s="70">
        <f t="shared" si="1"/>
        <v>47</v>
      </c>
      <c r="B51" s="98">
        <f>IF('Prezenční listina'!F47=0,"",'Prezenční listina'!F47)</f>
        <v>60</v>
      </c>
      <c r="C51" s="84" t="str">
        <f>IF('Prezenční listina'!F47=0,"",'Prezenční listina'!B47)</f>
        <v>Suchý</v>
      </c>
      <c r="D51" s="84" t="str">
        <f>IF('Prezenční listina'!F47=0,"",'Prezenční listina'!C47)</f>
        <v>Karel</v>
      </c>
      <c r="E51" s="89">
        <f>IF('Prezenční listina'!F47=0,"",'Prezenční listina'!D47)</f>
        <v>1956</v>
      </c>
      <c r="F51" s="89" t="str">
        <f>IF('Prezenční listina'!F47=0,"",'Prezenční listina'!E47)</f>
        <v>Atletic Třebíč</v>
      </c>
      <c r="G51" s="90" t="str">
        <f>IF('Prezenční listina'!F47=0,"",'Prezenční listina'!H47)</f>
        <v>D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</row>
    <row r="52" spans="1:84">
      <c r="A52" s="70">
        <f t="shared" si="1"/>
        <v>48</v>
      </c>
      <c r="B52" s="98">
        <f>IF('Prezenční listina'!F72=0,"",'Prezenční listina'!F72)</f>
        <v>61</v>
      </c>
      <c r="C52" s="84" t="str">
        <f>IF('Prezenční listina'!F72=0,"",'Prezenční listina'!B72)</f>
        <v>Nováček</v>
      </c>
      <c r="D52" s="84" t="str">
        <f>IF('Prezenční listina'!F72=0,"",'Prezenční listina'!C72)</f>
        <v>Tomáš</v>
      </c>
      <c r="E52" s="89">
        <f>IF('Prezenční listina'!F72=0,"",'Prezenční listina'!D72)</f>
        <v>1983</v>
      </c>
      <c r="F52" s="89" t="str">
        <f>IF('Prezenční listina'!F72=0,"",'Prezenční listina'!E72)</f>
        <v>Atletic Třebíč</v>
      </c>
      <c r="G52" s="90" t="str">
        <f>IF('Prezenční listina'!F72=0,"",'Prezenční listina'!H72)</f>
        <v>A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</row>
    <row r="53" spans="1:84">
      <c r="A53" s="70">
        <f t="shared" si="1"/>
        <v>49</v>
      </c>
      <c r="B53" s="98">
        <f>IF('Prezenční listina'!F36=0,"",'Prezenční listina'!F36)</f>
        <v>62</v>
      </c>
      <c r="C53" s="84" t="str">
        <f>IF('Prezenční listina'!F36=0,"",'Prezenční listina'!B36)</f>
        <v>Nekuža</v>
      </c>
      <c r="D53" s="84" t="str">
        <f>IF('Prezenční listina'!F36=0,"",'Prezenční listina'!C36)</f>
        <v>Jiří</v>
      </c>
      <c r="E53" s="89">
        <f>IF('Prezenční listina'!F36=0,"",'Prezenční listina'!D36)</f>
        <v>1951</v>
      </c>
      <c r="F53" s="89" t="str">
        <f>IF('Prezenční listina'!F36=0,"",'Prezenční listina'!E36)</f>
        <v>Runners Zbýšov</v>
      </c>
      <c r="G53" s="90" t="str">
        <f>IF('Prezenční listina'!F36=0,"",'Prezenční listina'!H36)</f>
        <v>D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</row>
    <row r="54" spans="1:84">
      <c r="A54" s="70">
        <f t="shared" si="1"/>
        <v>50</v>
      </c>
      <c r="B54" s="98">
        <f>IF('Prezenční listina'!F73=0,"",'Prezenční listina'!F73)</f>
        <v>63</v>
      </c>
      <c r="C54" s="84" t="str">
        <f>IF('Prezenční listina'!F73=0,"",'Prezenční listina'!B73)</f>
        <v>Rokosová</v>
      </c>
      <c r="D54" s="84" t="str">
        <f>IF('Prezenční listina'!F73=0,"",'Prezenční listina'!C73)</f>
        <v>Ivana</v>
      </c>
      <c r="E54" s="89">
        <f>IF('Prezenční listina'!F73=0,"",'Prezenční listina'!D73)</f>
        <v>1982</v>
      </c>
      <c r="F54" s="89" t="str">
        <f>IF('Prezenční listina'!F73=0,"",'Prezenční listina'!E73)</f>
        <v>Polička</v>
      </c>
      <c r="G54" s="90" t="str">
        <f>IF('Prezenční listina'!F73=0,"",'Prezenční listina'!H73)</f>
        <v>F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</row>
    <row r="55" spans="1:84">
      <c r="A55" s="70">
        <f t="shared" si="1"/>
        <v>51</v>
      </c>
      <c r="B55" s="98">
        <f>IF('Prezenční listina'!F74=0,"",'Prezenční listina'!F74)</f>
        <v>64</v>
      </c>
      <c r="C55" s="84" t="str">
        <f>IF('Prezenční listina'!F74=0,"",'Prezenční listina'!B74)</f>
        <v>Ožana</v>
      </c>
      <c r="D55" s="84" t="str">
        <f>IF('Prezenční listina'!F74=0,"",'Prezenční listina'!C74)</f>
        <v>Václav</v>
      </c>
      <c r="E55" s="89">
        <f>IF('Prezenční listina'!F74=0,"",'Prezenční listina'!D74)</f>
        <v>1964</v>
      </c>
      <c r="F55" s="89" t="str">
        <f>IF('Prezenční listina'!F74=0,"",'Prezenční listina'!E74)</f>
        <v>Atletic Třebíč</v>
      </c>
      <c r="G55" s="90" t="str">
        <f>IF('Prezenční listina'!F74=0,"",'Prezenční listina'!H74)</f>
        <v>C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</row>
    <row r="56" spans="1:84">
      <c r="A56" s="70">
        <f t="shared" si="1"/>
        <v>52</v>
      </c>
      <c r="B56" s="98">
        <f>IF('Prezenční listina'!F6=0,"",'Prezenční listina'!F6)</f>
        <v>67</v>
      </c>
      <c r="C56" s="84" t="str">
        <f>IF('Prezenční listina'!F6=0,"",'Prezenční listina'!B6)</f>
        <v>Brabenec</v>
      </c>
      <c r="D56" s="84" t="str">
        <f>IF('Prezenční listina'!F6=0,"",'Prezenční listina'!C6)</f>
        <v>Miroslav</v>
      </c>
      <c r="E56" s="89">
        <f>IF('Prezenční listina'!F6=0,"",'Prezenční listina'!D6)</f>
        <v>1959</v>
      </c>
      <c r="F56" s="89" t="str">
        <f>IF('Prezenční listina'!F6=0,"",'Prezenční listina'!E6)</f>
        <v>Žďár nad Sázavou</v>
      </c>
      <c r="G56" s="90" t="str">
        <f>IF('Prezenční listina'!F6=0,"",'Prezenční listina'!H6)</f>
        <v>C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</row>
    <row r="57" spans="1:84">
      <c r="A57" s="70">
        <f t="shared" si="1"/>
        <v>53</v>
      </c>
      <c r="B57" s="98">
        <f>IF('Prezenční listina'!F7=0,"",'Prezenční listina'!F7)</f>
        <v>69</v>
      </c>
      <c r="C57" s="84" t="str">
        <f>IF('Prezenční listina'!F7=0,"",'Prezenční listina'!B7)</f>
        <v>Brabenec</v>
      </c>
      <c r="D57" s="84" t="str">
        <f>IF('Prezenční listina'!F7=0,"",'Prezenční listina'!C7)</f>
        <v>Aleš</v>
      </c>
      <c r="E57" s="89">
        <f>IF('Prezenční listina'!F7=0,"",'Prezenční listina'!D7)</f>
        <v>1987</v>
      </c>
      <c r="F57" s="89" t="str">
        <f>IF('Prezenční listina'!F7=0,"",'Prezenční listina'!E7)</f>
        <v>Žďár nad Sázavou</v>
      </c>
      <c r="G57" s="90" t="str">
        <f>IF('Prezenční listina'!F7=0,"",'Prezenční listina'!H7)</f>
        <v>A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</row>
    <row r="58" spans="1:84">
      <c r="A58" s="70">
        <f t="shared" si="1"/>
        <v>54</v>
      </c>
      <c r="B58" s="98">
        <f>IF('Prezenční listina'!F34=0,"",'Prezenční listina'!F34)</f>
        <v>70</v>
      </c>
      <c r="C58" s="84" t="str">
        <f>IF('Prezenční listina'!F34=0,"",'Prezenční listina'!B34)</f>
        <v>Mička</v>
      </c>
      <c r="D58" s="84" t="str">
        <f>IF('Prezenční listina'!F34=0,"",'Prezenční listina'!C34)</f>
        <v>Michal</v>
      </c>
      <c r="E58" s="89">
        <f>IF('Prezenční listina'!F34=0,"",'Prezenční listina'!D34)</f>
        <v>1987</v>
      </c>
      <c r="F58" s="89" t="str">
        <f>IF('Prezenční listina'!F34=0,"",'Prezenční listina'!E34)</f>
        <v>Žďár nad Sázavou</v>
      </c>
      <c r="G58" s="90" t="str">
        <f>IF('Prezenční listina'!F34=0,"",'Prezenční listina'!H34)</f>
        <v>A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</row>
    <row r="59" spans="1:84">
      <c r="A59" s="70">
        <f t="shared" si="1"/>
        <v>55</v>
      </c>
      <c r="B59" s="98">
        <f>IF('Prezenční listina'!F75=0,"",'Prezenční listina'!F75)</f>
        <v>72</v>
      </c>
      <c r="C59" s="84" t="str">
        <f>IF('Prezenční listina'!F75=0,"",'Prezenční listina'!B75)</f>
        <v>Báňa</v>
      </c>
      <c r="D59" s="84" t="str">
        <f>IF('Prezenční listina'!F75=0,"",'Prezenční listina'!C75)</f>
        <v>Karel</v>
      </c>
      <c r="E59" s="89">
        <f>IF('Prezenční listina'!F75=0,"",'Prezenční listina'!D75)</f>
        <v>1975</v>
      </c>
      <c r="F59" s="89" t="str">
        <f>IF('Prezenční listina'!F75=0,"",'Prezenční listina'!E75)</f>
        <v>Jabloňov</v>
      </c>
      <c r="G59" s="90" t="str">
        <f>IF('Prezenční listina'!F75=0,"",'Prezenční listina'!H75)</f>
        <v>B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</row>
    <row r="60" spans="1:84">
      <c r="A60" s="70">
        <f t="shared" si="1"/>
        <v>56</v>
      </c>
      <c r="B60" s="98">
        <f>IF('Prezenční listina'!F76=0,"",'Prezenční listina'!F76)</f>
        <v>73</v>
      </c>
      <c r="C60" s="84" t="str">
        <f>IF('Prezenční listina'!F76=0,"",'Prezenční listina'!B76)</f>
        <v>Hlavsa</v>
      </c>
      <c r="D60" s="84" t="str">
        <f>IF('Prezenční listina'!F76=0,"",'Prezenční listina'!C76)</f>
        <v>Tomáš</v>
      </c>
      <c r="E60" s="89">
        <f>IF('Prezenční listina'!F76=0,"",'Prezenční listina'!D76)</f>
        <v>1983</v>
      </c>
      <c r="F60" s="89" t="str">
        <f>IF('Prezenční listina'!F76=0,"",'Prezenční listina'!E76)</f>
        <v>Adamov</v>
      </c>
      <c r="G60" s="90" t="str">
        <f>IF('Prezenční listina'!F76=0,"",'Prezenční listina'!H76)</f>
        <v>A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</row>
    <row r="61" spans="1:84">
      <c r="A61" s="70">
        <f t="shared" si="1"/>
        <v>57</v>
      </c>
      <c r="B61" s="98">
        <f>IF('Prezenční listina'!F77=0,"",'Prezenční listina'!F77)</f>
        <v>75</v>
      </c>
      <c r="C61" s="84" t="str">
        <f>IF('Prezenční listina'!F77=0,"",'Prezenční listina'!B77)</f>
        <v>Kalich</v>
      </c>
      <c r="D61" s="84" t="str">
        <f>IF('Prezenční listina'!F77=0,"",'Prezenční listina'!C77)</f>
        <v>Radim</v>
      </c>
      <c r="E61" s="89">
        <f>IF('Prezenční listina'!F77=0,"",'Prezenční listina'!D77)</f>
        <v>1985</v>
      </c>
      <c r="F61" s="89" t="str">
        <f>IF('Prezenční listina'!F77=0,"",'Prezenční listina'!E77)</f>
        <v>Odranec</v>
      </c>
      <c r="G61" s="90" t="str">
        <f>IF('Prezenční listina'!F77=0,"",'Prezenční listina'!H77)</f>
        <v>A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</row>
    <row r="62" spans="1:84">
      <c r="A62" s="70">
        <f t="shared" si="1"/>
        <v>58</v>
      </c>
      <c r="B62" s="98">
        <f>IF('Prezenční listina'!F78=0,"",'Prezenční listina'!F78)</f>
        <v>76</v>
      </c>
      <c r="C62" s="84" t="str">
        <f>IF('Prezenční listina'!F78=0,"",'Prezenční listina'!B78)</f>
        <v>Prokop</v>
      </c>
      <c r="D62" s="84" t="str">
        <f>IF('Prezenční listina'!F78=0,"",'Prezenční listina'!C78)</f>
        <v>Ondřej</v>
      </c>
      <c r="E62" s="89">
        <f>IF('Prezenční listina'!F78=0,"",'Prezenční listina'!D78)</f>
        <v>1962</v>
      </c>
      <c r="F62" s="89" t="str">
        <f>IF('Prezenční listina'!F78=0,"",'Prezenční listina'!E78)</f>
        <v>Čau, Brno</v>
      </c>
      <c r="G62" s="90" t="str">
        <f>IF('Prezenční listina'!F78=0,"",'Prezenční listina'!H78)</f>
        <v>C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</row>
    <row r="63" spans="1:84">
      <c r="A63" s="70">
        <f t="shared" si="1"/>
        <v>59</v>
      </c>
      <c r="B63" s="98">
        <f>IF('Prezenční listina'!F44=0,"",'Prezenční listina'!F44)</f>
        <v>77</v>
      </c>
      <c r="C63" s="84" t="str">
        <f>IF('Prezenční listina'!F44=0,"",'Prezenční listina'!B44)</f>
        <v>Rerych</v>
      </c>
      <c r="D63" s="84" t="str">
        <f>IF('Prezenční listina'!F44=0,"",'Prezenční listina'!C44)</f>
        <v>Jiří</v>
      </c>
      <c r="E63" s="89">
        <f>IF('Prezenční listina'!F44=0,"",'Prezenční listina'!D44)</f>
        <v>1962</v>
      </c>
      <c r="F63" s="89" t="str">
        <f>IF('Prezenční listina'!F44=0,"",'Prezenční listina'!E44)</f>
        <v>adidas Boost Team/AC Moravská Slávia Brno</v>
      </c>
      <c r="G63" s="90" t="str">
        <f>IF('Prezenční listina'!F44=0,"",'Prezenční listina'!H44)</f>
        <v>C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</row>
    <row r="64" spans="1:84">
      <c r="A64" s="70">
        <f t="shared" si="1"/>
        <v>60</v>
      </c>
      <c r="B64" s="98">
        <f>IF('Prezenční listina'!F38=0,"",'Prezenční listina'!F38)</f>
        <v>79</v>
      </c>
      <c r="C64" s="84" t="str">
        <f>IF('Prezenční listina'!F38=0,"",'Prezenční listina'!B38)</f>
        <v>Nosek</v>
      </c>
      <c r="D64" s="84" t="str">
        <f>IF('Prezenční listina'!F38=0,"",'Prezenční listina'!C38)</f>
        <v>Pavel</v>
      </c>
      <c r="E64" s="89">
        <f>IF('Prezenční listina'!F38=0,"",'Prezenční listina'!D38)</f>
        <v>1965</v>
      </c>
      <c r="F64" s="89" t="str">
        <f>IF('Prezenční listina'!F38=0,"",'Prezenční listina'!E38)</f>
        <v>ASK Slavkov o.s.</v>
      </c>
      <c r="G64" s="90" t="str">
        <f>IF('Prezenční listina'!F38=0,"",'Prezenční listina'!H38)</f>
        <v>C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</row>
    <row r="65" spans="1:84">
      <c r="A65" s="70">
        <f t="shared" si="1"/>
        <v>61</v>
      </c>
      <c r="B65" s="98">
        <f>IF('Prezenční listina'!F42=0,"",'Prezenční listina'!F42)</f>
        <v>80</v>
      </c>
      <c r="C65" s="84" t="str">
        <f>IF('Prezenční listina'!F42=0,"",'Prezenční listina'!B42)</f>
        <v>Petrů</v>
      </c>
      <c r="D65" s="84" t="str">
        <f>IF('Prezenční listina'!F42=0,"",'Prezenční listina'!C42)</f>
        <v>Roman</v>
      </c>
      <c r="E65" s="89">
        <f>IF('Prezenční listina'!F42=0,"",'Prezenční listina'!D42)</f>
        <v>1976</v>
      </c>
      <c r="F65" s="89" t="str">
        <f>IF('Prezenční listina'!F42=0,"",'Prezenční listina'!E42)</f>
        <v>Drnovice</v>
      </c>
      <c r="G65" s="90" t="str">
        <f>IF('Prezenční listina'!F42=0,"",'Prezenční listina'!H42)</f>
        <v>B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</row>
    <row r="66" spans="1:84">
      <c r="A66" s="70">
        <f t="shared" si="1"/>
        <v>62</v>
      </c>
      <c r="B66" s="98">
        <f>IF('Prezenční listina'!F50=0,"",'Prezenční listina'!F50)</f>
        <v>82</v>
      </c>
      <c r="C66" s="84" t="str">
        <f>IF('Prezenční listina'!F50=0,"",'Prezenční listina'!B50)</f>
        <v>Šorf</v>
      </c>
      <c r="D66" s="84" t="str">
        <f>IF('Prezenční listina'!F50=0,"",'Prezenční listina'!C50)</f>
        <v>Ivo</v>
      </c>
      <c r="E66" s="89">
        <f>IF('Prezenční listina'!F50=0,"",'Prezenční listina'!D50)</f>
        <v>1975</v>
      </c>
      <c r="F66" s="89" t="str">
        <f>IF('Prezenční listina'!F50=0,"",'Prezenční listina'!E50)</f>
        <v>ABND Racing Team Bystřice nad Pernštejnem</v>
      </c>
      <c r="G66" s="90" t="str">
        <f>IF('Prezenční listina'!F50=0,"",'Prezenční listina'!H50)</f>
        <v>B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</row>
    <row r="67" spans="1:84">
      <c r="A67" s="70">
        <f t="shared" si="1"/>
        <v>63</v>
      </c>
      <c r="B67" s="98">
        <f>IF('Prezenční listina'!F40=0,"",'Prezenční listina'!F40)</f>
        <v>83</v>
      </c>
      <c r="C67" s="84" t="str">
        <f>IF('Prezenční listina'!F40=0,"",'Prezenční listina'!B40)</f>
        <v>Orálek</v>
      </c>
      <c r="D67" s="84" t="str">
        <f>IF('Prezenční listina'!F40=0,"",'Prezenční listina'!C40)</f>
        <v>Daniel</v>
      </c>
      <c r="E67" s="89">
        <f>IF('Prezenční listina'!F40=0,"",'Prezenční listina'!D40)</f>
        <v>1970</v>
      </c>
      <c r="F67" s="89" t="str">
        <f>IF('Prezenční listina'!F40=0,"",'Prezenční listina'!E40)</f>
        <v>adidas Boost Team/AC Moravská Slávia Brno</v>
      </c>
      <c r="G67" s="90" t="str">
        <f>IF('Prezenční listina'!F40=0,"",'Prezenční listina'!H40)</f>
        <v>B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</row>
    <row r="68" spans="1:84">
      <c r="A68" s="70">
        <f t="shared" si="1"/>
        <v>64</v>
      </c>
      <c r="B68" s="98">
        <f>IF('Prezenční listina'!F43=0,"",'Prezenční listina'!F43)</f>
        <v>84</v>
      </c>
      <c r="C68" s="84" t="str">
        <f>IF('Prezenční listina'!F43=0,"",'Prezenční listina'!B43)</f>
        <v>Podmelová</v>
      </c>
      <c r="D68" s="84" t="str">
        <f>IF('Prezenční listina'!F43=0,"",'Prezenční listina'!C43)</f>
        <v>Vilma</v>
      </c>
      <c r="E68" s="89">
        <f>IF('Prezenční listina'!F43=0,"",'Prezenční listina'!D43)</f>
        <v>1962</v>
      </c>
      <c r="F68" s="89" t="str">
        <f>IF('Prezenční listina'!F43=0,"",'Prezenční listina'!E43)</f>
        <v>AC Moravská Slávia Brno</v>
      </c>
      <c r="G68" s="90" t="str">
        <f>IF('Prezenční listina'!F43=0,"",'Prezenční listina'!H43)</f>
        <v>H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</row>
    <row r="69" spans="1:84">
      <c r="A69" s="70">
        <f t="shared" si="1"/>
        <v>65</v>
      </c>
      <c r="B69" s="98">
        <f>IF('Prezenční listina'!F45=0,"",'Prezenční listina'!F45)</f>
        <v>85</v>
      </c>
      <c r="C69" s="84" t="str">
        <f>IF('Prezenční listina'!F45=0,"",'Prezenční listina'!B45)</f>
        <v>Řezníček</v>
      </c>
      <c r="D69" s="84" t="str">
        <f>IF('Prezenční listina'!F45=0,"",'Prezenční listina'!C45)</f>
        <v>Roman</v>
      </c>
      <c r="E69" s="89">
        <f>IF('Prezenční listina'!F45=0,"",'Prezenční listina'!D45)</f>
        <v>1977</v>
      </c>
      <c r="F69" s="89" t="str">
        <f>IF('Prezenční listina'!F45=0,"",'Prezenční listina'!E45)</f>
        <v>Žďár nad Sázavou</v>
      </c>
      <c r="G69" s="90" t="str">
        <f>IF('Prezenční listina'!F45=0,"",'Prezenční listina'!H45)</f>
        <v>A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</row>
    <row r="70" spans="1:84">
      <c r="A70" s="70">
        <f t="shared" si="1"/>
        <v>66</v>
      </c>
      <c r="B70" s="98">
        <f>IF('Prezenční listina'!F51=0,"",'Prezenční listina'!F51)</f>
        <v>86</v>
      </c>
      <c r="C70" s="84" t="str">
        <f>IF('Prezenční listina'!F51=0,"",'Prezenční listina'!B51)</f>
        <v>Šperka</v>
      </c>
      <c r="D70" s="84" t="str">
        <f>IF('Prezenční listina'!F51=0,"",'Prezenční listina'!C51)</f>
        <v>Oldřich</v>
      </c>
      <c r="E70" s="89">
        <f>IF('Prezenční listina'!F51=0,"",'Prezenční listina'!D51)</f>
        <v>1956</v>
      </c>
      <c r="F70" s="89" t="str">
        <f>IF('Prezenční listina'!F51=0,"",'Prezenční listina'!E51)</f>
        <v>Jedovnice</v>
      </c>
      <c r="G70" s="90" t="str">
        <f>IF('Prezenční listina'!F51=0,"",'Prezenční listina'!H51)</f>
        <v>D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</row>
    <row r="71" spans="1:84">
      <c r="A71" s="70">
        <f t="shared" si="1"/>
        <v>67</v>
      </c>
      <c r="B71" s="98">
        <f>IF('Prezenční listina'!F79=0,"",'Prezenční listina'!F79)</f>
        <v>87</v>
      </c>
      <c r="C71" s="84" t="str">
        <f>IF('Prezenční listina'!F79=0,"",'Prezenční listina'!B79)</f>
        <v>Hančl</v>
      </c>
      <c r="D71" s="84" t="str">
        <f>IF('Prezenční listina'!F79=0,"",'Prezenční listina'!C79)</f>
        <v>Roman</v>
      </c>
      <c r="E71" s="89">
        <f>IF('Prezenční listina'!F79=0,"",'Prezenční listina'!D79)</f>
        <v>1967</v>
      </c>
      <c r="F71" s="89" t="str">
        <f>IF('Prezenční listina'!F79=0,"",'Prezenční listina'!E79)</f>
        <v>Tišnov</v>
      </c>
      <c r="G71" s="90" t="str">
        <f>IF('Prezenční listina'!F79=0,"",'Prezenční listina'!H79)</f>
        <v>B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</row>
    <row r="72" spans="1:84">
      <c r="A72" s="70">
        <f t="shared" si="1"/>
        <v>68</v>
      </c>
      <c r="B72" s="98">
        <f>IF('Prezenční listina'!F56=0,"",'Prezenční listina'!F56)</f>
        <v>89</v>
      </c>
      <c r="C72" s="84" t="str">
        <f>IF('Prezenční listina'!F56=0,"",'Prezenční listina'!B56)</f>
        <v>Weis</v>
      </c>
      <c r="D72" s="84" t="str">
        <f>IF('Prezenční listina'!F56=0,"",'Prezenční listina'!C56)</f>
        <v>Josef</v>
      </c>
      <c r="E72" s="89">
        <f>IF('Prezenční listina'!F56=0,"",'Prezenční listina'!D56)</f>
        <v>1974</v>
      </c>
      <c r="F72" s="89" t="str">
        <f>IF('Prezenční listina'!F56=0,"",'Prezenční listina'!E56)</f>
        <v>Elite Sport Boskovice</v>
      </c>
      <c r="G72" s="90" t="str">
        <f>IF('Prezenční listina'!F56=0,"",'Prezenční listina'!H56)</f>
        <v>B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</row>
    <row r="73" spans="1:84">
      <c r="A73" s="70">
        <f t="shared" si="1"/>
        <v>69</v>
      </c>
      <c r="B73" s="98">
        <f>IF('Prezenční listina'!F11=0,"",'Prezenční listina'!F11)</f>
        <v>90</v>
      </c>
      <c r="C73" s="84" t="str">
        <f>IF('Prezenční listina'!F11=0,"",'Prezenční listina'!B11)</f>
        <v>Hakl</v>
      </c>
      <c r="D73" s="84" t="str">
        <f>IF('Prezenční listina'!F11=0,"",'Prezenční listina'!C11)</f>
        <v>Zdeněk</v>
      </c>
      <c r="E73" s="89">
        <f>IF('Prezenční listina'!F11=0,"",'Prezenční listina'!D11)</f>
        <v>1982</v>
      </c>
      <c r="F73" s="89" t="str">
        <f>IF('Prezenční listina'!F11=0,"",'Prezenční listina'!E11)</f>
        <v>SK Tri Cyklochlubna</v>
      </c>
      <c r="G73" s="90" t="str">
        <f>IF('Prezenční listina'!F11=0,"",'Prezenční listina'!H11)</f>
        <v>A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</row>
    <row r="74" spans="1:84">
      <c r="A74" s="70">
        <f>IF(C74="","",A73+1)</f>
        <v>70</v>
      </c>
      <c r="B74" s="98">
        <f>IF('Prezenční listina'!F12=0,"",'Prezenční listina'!F12)</f>
        <v>91</v>
      </c>
      <c r="C74" s="84" t="str">
        <f>IF('Prezenční listina'!F12=0,"",'Prezenční listina'!B12)</f>
        <v>Hakl</v>
      </c>
      <c r="D74" s="84" t="str">
        <f>IF('Prezenční listina'!F12=0,"",'Prezenční listina'!C12)</f>
        <v>Martin</v>
      </c>
      <c r="E74" s="89">
        <f>IF('Prezenční listina'!F12=0,"",'Prezenční listina'!D12)</f>
        <v>1987</v>
      </c>
      <c r="F74" s="89" t="str">
        <f>IF('Prezenční listina'!F12=0,"",'Prezenční listina'!E12)</f>
        <v>Running With Those That Can't</v>
      </c>
      <c r="G74" s="90" t="str">
        <f>IF('Prezenční listina'!F12=0,"",'Prezenční listina'!H12)</f>
        <v>A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</row>
    <row r="75" spans="1:84">
      <c r="A75" s="70">
        <f t="shared" si="1"/>
        <v>71</v>
      </c>
      <c r="B75" s="98">
        <f>IF('Prezenční listina'!F39=0,"",'Prezenční listina'!F39)</f>
        <v>92</v>
      </c>
      <c r="C75" s="84" t="str">
        <f>IF('Prezenční listina'!F39=0,"",'Prezenční listina'!B39)</f>
        <v>Novotný</v>
      </c>
      <c r="D75" s="84" t="str">
        <f>IF('Prezenční listina'!F39=0,"",'Prezenční listina'!C39)</f>
        <v>Petr</v>
      </c>
      <c r="E75" s="89">
        <f>IF('Prezenční listina'!F39=0,"",'Prezenční listina'!D39)</f>
        <v>1965</v>
      </c>
      <c r="F75" s="89" t="str">
        <f>IF('Prezenční listina'!F39=0,"",'Prezenční listina'!E39)</f>
        <v>Kuřim</v>
      </c>
      <c r="G75" s="90" t="str">
        <f>IF('Prezenční listina'!F39=0,"",'Prezenční listina'!H39)</f>
        <v>C</v>
      </c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</row>
    <row r="76" spans="1:84">
      <c r="A76" s="70">
        <f t="shared" si="1"/>
        <v>72</v>
      </c>
      <c r="B76" s="98">
        <f>IF('Prezenční listina'!F21=0,"",'Prezenční listina'!F21)</f>
        <v>93</v>
      </c>
      <c r="C76" s="84" t="str">
        <f>IF('Prezenční listina'!F21=0,"",'Prezenční listina'!B21)</f>
        <v>Konečný</v>
      </c>
      <c r="D76" s="84" t="str">
        <f>IF('Prezenční listina'!F21=0,"",'Prezenční listina'!C21)</f>
        <v>Libor</v>
      </c>
      <c r="E76" s="89">
        <f>IF('Prezenční listina'!F21=0,"",'Prezenční listina'!D21)</f>
        <v>1971</v>
      </c>
      <c r="F76" s="89" t="str">
        <f>IF('Prezenční listina'!F21=0,"",'Prezenční listina'!E21)</f>
        <v>Kuřim</v>
      </c>
      <c r="G76" s="90" t="str">
        <f>IF('Prezenční listina'!F21=0,"",'Prezenční listina'!H21)</f>
        <v>B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</row>
    <row r="77" spans="1:84">
      <c r="A77" s="70">
        <f t="shared" si="1"/>
        <v>73</v>
      </c>
      <c r="B77" s="98">
        <f>IF('Prezenční listina'!F80=0,"",'Prezenční listina'!F80)</f>
        <v>94</v>
      </c>
      <c r="C77" s="84" t="str">
        <f>IF('Prezenční listina'!F80=0,"",'Prezenční listina'!B80)</f>
        <v>Benc</v>
      </c>
      <c r="D77" s="84" t="str">
        <f>IF('Prezenční listina'!F80=0,"",'Prezenční listina'!C80)</f>
        <v>Karel</v>
      </c>
      <c r="E77" s="89">
        <f>IF('Prezenční listina'!F80=0,"",'Prezenční listina'!D80)</f>
        <v>1975</v>
      </c>
      <c r="F77" s="89" t="str">
        <f>IF('Prezenční listina'!F80=0,"",'Prezenční listina'!E80)</f>
        <v>Pivonice</v>
      </c>
      <c r="G77" s="90" t="str">
        <f>IF('Prezenční listina'!F80=0,"",'Prezenční listina'!H80)</f>
        <v>B</v>
      </c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</row>
    <row r="78" spans="1:84">
      <c r="A78" s="70">
        <f t="shared" si="1"/>
        <v>74</v>
      </c>
      <c r="B78" s="98">
        <f>IF('Prezenční listina'!F81=0,"",'Prezenční listina'!F81)</f>
        <v>95</v>
      </c>
      <c r="C78" s="84" t="str">
        <f>IF('Prezenční listina'!F81=0,"",'Prezenční listina'!B81)</f>
        <v>Zourek</v>
      </c>
      <c r="D78" s="84" t="str">
        <f>IF('Prezenční listina'!F81=0,"",'Prezenční listina'!C81)</f>
        <v>Karel</v>
      </c>
      <c r="E78" s="89">
        <f>IF('Prezenční listina'!F81=0,"",'Prezenční listina'!D81)</f>
        <v>1959</v>
      </c>
      <c r="F78" s="89" t="str">
        <f>IF('Prezenční listina'!F81=0,"",'Prezenční listina'!E81)</f>
        <v>Bedřichovice</v>
      </c>
      <c r="G78" s="90" t="str">
        <f>IF('Prezenční listina'!F81=0,"",'Prezenční listina'!H81)</f>
        <v>C</v>
      </c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</row>
    <row r="79" spans="1:84">
      <c r="A79" s="70">
        <f t="shared" si="1"/>
        <v>75</v>
      </c>
      <c r="B79" s="98">
        <f>IF('Prezenční listina'!F22=0,"",'Prezenční listina'!F22)</f>
        <v>96</v>
      </c>
      <c r="C79" s="84" t="str">
        <f>IF('Prezenční listina'!F22=0,"",'Prezenční listina'!B22)</f>
        <v>Konečný</v>
      </c>
      <c r="D79" s="84" t="str">
        <f>IF('Prezenční listina'!F22=0,"",'Prezenční listina'!C22)</f>
        <v>Jaroslav</v>
      </c>
      <c r="E79" s="89">
        <f>IF('Prezenční listina'!F22=0,"",'Prezenční listina'!D22)</f>
        <v>1969</v>
      </c>
      <c r="F79" s="89" t="str">
        <f>IF('Prezenční listina'!F22=0,"",'Prezenční listina'!E22)</f>
        <v>Essens Popůvky</v>
      </c>
      <c r="G79" s="90" t="str">
        <f>IF('Prezenční listina'!F22=0,"",'Prezenční listina'!H22)</f>
        <v>B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</row>
    <row r="80" spans="1:84">
      <c r="A80" s="70">
        <f t="shared" si="1"/>
        <v>76</v>
      </c>
      <c r="B80" s="98">
        <f>IF('Prezenční listina'!F25=0,"",'Prezenční listina'!F25)</f>
        <v>97</v>
      </c>
      <c r="C80" s="84" t="str">
        <f>IF('Prezenční listina'!F25=0,"",'Prezenční listina'!B25)</f>
        <v>Koutský</v>
      </c>
      <c r="D80" s="84" t="str">
        <f>IF('Prezenční listina'!F25=0,"",'Prezenční listina'!C25)</f>
        <v>Tomáš</v>
      </c>
      <c r="E80" s="89">
        <f>IF('Prezenční listina'!F25=0,"",'Prezenční listina'!D25)</f>
        <v>1987</v>
      </c>
      <c r="F80" s="89" t="str">
        <f>IF('Prezenční listina'!F25=0,"",'Prezenční listina'!E25)</f>
        <v>Ledová stěna Vír</v>
      </c>
      <c r="G80" s="90" t="str">
        <f>IF('Prezenční listina'!F25=0,"",'Prezenční listina'!H25)</f>
        <v>A</v>
      </c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</row>
    <row r="81" spans="1:84">
      <c r="A81" s="70">
        <f t="shared" si="1"/>
        <v>77</v>
      </c>
      <c r="B81" s="98">
        <f>IF('Prezenční listina'!F53=0,"",'Prezenční listina'!F53)</f>
        <v>98</v>
      </c>
      <c r="C81" s="84" t="str">
        <f>IF('Prezenční listina'!F53=0,"",'Prezenční listina'!B53)</f>
        <v>Tonarová</v>
      </c>
      <c r="D81" s="84" t="str">
        <f>IF('Prezenční listina'!F53=0,"",'Prezenční listina'!C53)</f>
        <v>Miroslava</v>
      </c>
      <c r="E81" s="89">
        <f>IF('Prezenční listina'!F53=0,"",'Prezenční listina'!D53)</f>
        <v>1976</v>
      </c>
      <c r="F81" s="89" t="str">
        <f>IF('Prezenční listina'!F53=0,"",'Prezenční listina'!E53)</f>
        <v>Bory</v>
      </c>
      <c r="G81" s="90" t="str">
        <f>IF('Prezenční listina'!F53=0,"",'Prezenční listina'!H53)</f>
        <v>G</v>
      </c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</row>
    <row r="82" spans="1:84">
      <c r="A82" s="70">
        <f t="shared" si="1"/>
        <v>78</v>
      </c>
      <c r="B82" s="98">
        <f>IF('Prezenční listina'!F82=0,"",'Prezenční listina'!F82)</f>
        <v>99</v>
      </c>
      <c r="C82" s="84" t="str">
        <f>IF('Prezenční listina'!F82=0,"",'Prezenční listina'!B82)</f>
        <v>Daněk</v>
      </c>
      <c r="D82" s="84" t="str">
        <f>IF('Prezenční listina'!F82=0,"",'Prezenční listina'!C82)</f>
        <v>Milan</v>
      </c>
      <c r="E82" s="89">
        <f>IF('Prezenční listina'!F82=0,"",'Prezenční listina'!D82)</f>
        <v>1962</v>
      </c>
      <c r="F82" s="89" t="str">
        <f>IF('Prezenční listina'!F82=0,"",'Prezenční listina'!E82)</f>
        <v>Horizont kola Novák Blansko</v>
      </c>
      <c r="G82" s="90" t="str">
        <f>IF('Prezenční listina'!F82=0,"",'Prezenční listina'!H82)</f>
        <v>C</v>
      </c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</row>
    <row r="83" spans="1:84">
      <c r="A83" s="70">
        <f t="shared" si="1"/>
        <v>79</v>
      </c>
      <c r="B83" s="98">
        <f>IF('Prezenční listina'!F83=0,"",'Prezenční listina'!F83)</f>
        <v>100</v>
      </c>
      <c r="C83" s="84" t="str">
        <f>IF('Prezenční listina'!F83=0,"",'Prezenční listina'!B83)</f>
        <v>Šacl</v>
      </c>
      <c r="D83" s="84" t="str">
        <f>IF('Prezenční listina'!F83=0,"",'Prezenční listina'!C83)</f>
        <v>Pavel</v>
      </c>
      <c r="E83" s="89">
        <f>IF('Prezenční listina'!F83=0,"",'Prezenční listina'!D83)</f>
        <v>1981</v>
      </c>
      <c r="F83" s="89" t="str">
        <f>IF('Prezenční listina'!F83=0,"",'Prezenční listina'!E83)</f>
        <v>Dolní Rožínka</v>
      </c>
      <c r="G83" s="90" t="str">
        <f>IF('Prezenční listina'!F83=0,"",'Prezenční listina'!H83)</f>
        <v>A</v>
      </c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</row>
    <row r="84" spans="1:84">
      <c r="A84" s="70">
        <f t="shared" si="1"/>
        <v>80</v>
      </c>
      <c r="B84" s="98">
        <f>IF('Prezenční listina'!F84=0,"",'Prezenční listina'!F84)</f>
        <v>101</v>
      </c>
      <c r="C84" s="84" t="str">
        <f>IF('Prezenční listina'!F84=0,"",'Prezenční listina'!B84)</f>
        <v>Jeneš</v>
      </c>
      <c r="D84" s="84" t="str">
        <f>IF('Prezenční listina'!F84=0,"",'Prezenční listina'!C84)</f>
        <v>Kamil</v>
      </c>
      <c r="E84" s="89">
        <f>IF('Prezenční listina'!F84=0,"",'Prezenční listina'!D84)</f>
        <v>1984</v>
      </c>
      <c r="F84" s="89" t="str">
        <f>IF('Prezenční listina'!F84=0,"",'Prezenční listina'!E84)</f>
        <v>3KJRUN</v>
      </c>
      <c r="G84" s="90" t="str">
        <f>IF('Prezenční listina'!F84=0,"",'Prezenční listina'!H84)</f>
        <v>A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</row>
    <row r="85" spans="1:84">
      <c r="A85" s="70" t="str">
        <f t="shared" si="1"/>
        <v/>
      </c>
      <c r="B85" s="98" t="str">
        <f>IF('Prezenční listina'!F31=0,"",'Prezenční listina'!F31)</f>
        <v/>
      </c>
      <c r="C85" s="84" t="str">
        <f>IF('Prezenční listina'!F31=0,"",'Prezenční listina'!B31)</f>
        <v/>
      </c>
      <c r="D85" s="84" t="str">
        <f>IF('Prezenční listina'!F31=0,"",'Prezenční listina'!C31)</f>
        <v/>
      </c>
      <c r="E85" s="89" t="str">
        <f>IF('Prezenční listina'!F31=0,"",'Prezenční listina'!D31)</f>
        <v/>
      </c>
      <c r="F85" s="89" t="str">
        <f>IF('Prezenční listina'!F31=0,"",'Prezenční listina'!E31)</f>
        <v/>
      </c>
      <c r="G85" s="90" t="str">
        <f>IF('Prezenční listina'!F31=0,"",'Prezenční listina'!H31)</f>
        <v/>
      </c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</row>
    <row r="86" spans="1:84">
      <c r="A86" s="70" t="str">
        <f t="shared" si="1"/>
        <v/>
      </c>
      <c r="B86" s="98" t="str">
        <f>IF('Prezenční listina'!F85=0,"",'Prezenční listina'!F85)</f>
        <v/>
      </c>
      <c r="C86" s="84" t="str">
        <f>IF('Prezenční listina'!F85=0,"",'Prezenční listina'!B85)</f>
        <v/>
      </c>
      <c r="D86" s="84" t="str">
        <f>IF('Prezenční listina'!F85=0,"",'Prezenční listina'!C85)</f>
        <v/>
      </c>
      <c r="E86" s="89" t="str">
        <f>IF('Prezenční listina'!F85=0,"",'Prezenční listina'!D85)</f>
        <v/>
      </c>
      <c r="F86" s="89" t="str">
        <f>IF('Prezenční listina'!F85=0,"",'Prezenční listina'!E85)</f>
        <v/>
      </c>
      <c r="G86" s="90" t="str">
        <f>IF('Prezenční listina'!F85=0,"",'Prezenční listina'!H85)</f>
        <v/>
      </c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</row>
    <row r="87" spans="1:84">
      <c r="A87" s="70" t="str">
        <f t="shared" si="1"/>
        <v/>
      </c>
      <c r="B87" s="98" t="str">
        <f>IF('Prezenční listina'!F86=0,"",'Prezenční listina'!F86)</f>
        <v/>
      </c>
      <c r="C87" s="84" t="str">
        <f>IF('Prezenční listina'!F86=0,"",'Prezenční listina'!B86)</f>
        <v/>
      </c>
      <c r="D87" s="84" t="str">
        <f>IF('Prezenční listina'!F86=0,"",'Prezenční listina'!C86)</f>
        <v/>
      </c>
      <c r="E87" s="89" t="str">
        <f>IF('Prezenční listina'!F86=0,"",'Prezenční listina'!D86)</f>
        <v/>
      </c>
      <c r="F87" s="89" t="str">
        <f>IF('Prezenční listina'!F86=0,"",'Prezenční listina'!E86)</f>
        <v/>
      </c>
      <c r="G87" s="90" t="str">
        <f>IF('Prezenční listina'!F86=0,"",'Prezenční listina'!H86)</f>
        <v/>
      </c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</row>
    <row r="88" spans="1:84">
      <c r="A88" s="70" t="str">
        <f t="shared" si="1"/>
        <v/>
      </c>
      <c r="B88" s="98" t="str">
        <f>IF('Prezenční listina'!F87=0,"",'Prezenční listina'!F87)</f>
        <v/>
      </c>
      <c r="C88" s="84" t="str">
        <f>IF('Prezenční listina'!F87=0,"",'Prezenční listina'!B87)</f>
        <v/>
      </c>
      <c r="D88" s="84" t="str">
        <f>IF('Prezenční listina'!F87=0,"",'Prezenční listina'!C87)</f>
        <v/>
      </c>
      <c r="E88" s="89" t="str">
        <f>IF('Prezenční listina'!F87=0,"",'Prezenční listina'!D87)</f>
        <v/>
      </c>
      <c r="F88" s="89" t="str">
        <f>IF('Prezenční listina'!F87=0,"",'Prezenční listina'!E87)</f>
        <v/>
      </c>
      <c r="G88" s="90" t="str">
        <f>IF('Prezenční listina'!F87=0,"",'Prezenční listina'!H87)</f>
        <v/>
      </c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</row>
    <row r="89" spans="1:84">
      <c r="A89" s="70" t="str">
        <f t="shared" si="1"/>
        <v/>
      </c>
      <c r="B89" s="98" t="str">
        <f>IF('Prezenční listina'!F88=0,"",'Prezenční listina'!F88)</f>
        <v/>
      </c>
      <c r="C89" s="84" t="str">
        <f>IF('Prezenční listina'!F88=0,"",'Prezenční listina'!B88)</f>
        <v/>
      </c>
      <c r="D89" s="84" t="str">
        <f>IF('Prezenční listina'!F88=0,"",'Prezenční listina'!C88)</f>
        <v/>
      </c>
      <c r="E89" s="89" t="str">
        <f>IF('Prezenční listina'!F88=0,"",'Prezenční listina'!D88)</f>
        <v/>
      </c>
      <c r="F89" s="89" t="str">
        <f>IF('Prezenční listina'!F88=0,"",'Prezenční listina'!E88)</f>
        <v/>
      </c>
      <c r="G89" s="90" t="str">
        <f>IF('Prezenční listina'!F88=0,"",'Prezenční listina'!H88)</f>
        <v/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</row>
    <row r="90" spans="1:84">
      <c r="A90" s="70" t="str">
        <f t="shared" si="1"/>
        <v/>
      </c>
      <c r="B90" s="98" t="str">
        <f>IF('Prezenční listina'!F89=0,"",'Prezenční listina'!F89)</f>
        <v/>
      </c>
      <c r="C90" s="84" t="str">
        <f>IF('Prezenční listina'!F89=0,"",'Prezenční listina'!B89)</f>
        <v/>
      </c>
      <c r="D90" s="84" t="str">
        <f>IF('Prezenční listina'!F89=0,"",'Prezenční listina'!C89)</f>
        <v/>
      </c>
      <c r="E90" s="89" t="str">
        <f>IF('Prezenční listina'!F89=0,"",'Prezenční listina'!D89)</f>
        <v/>
      </c>
      <c r="F90" s="89" t="str">
        <f>IF('Prezenční listina'!F89=0,"",'Prezenční listina'!E89)</f>
        <v/>
      </c>
      <c r="G90" s="90" t="str">
        <f>IF('Prezenční listina'!F89=0,"",'Prezenční listina'!H89)</f>
        <v/>
      </c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</row>
    <row r="91" spans="1:84">
      <c r="A91" s="70" t="str">
        <f t="shared" ref="A91:A141" si="2">IF(C91="","",A90+1)</f>
        <v/>
      </c>
      <c r="B91" s="98" t="str">
        <f>IF('Prezenční listina'!F90=0,"",'Prezenční listina'!F90)</f>
        <v/>
      </c>
      <c r="C91" s="84" t="str">
        <f>IF('Prezenční listina'!F90=0,"",'Prezenční listina'!B90)</f>
        <v/>
      </c>
      <c r="D91" s="84" t="str">
        <f>IF('Prezenční listina'!F90=0,"",'Prezenční listina'!C90)</f>
        <v/>
      </c>
      <c r="E91" s="89" t="str">
        <f>IF('Prezenční listina'!F90=0,"",'Prezenční listina'!D90)</f>
        <v/>
      </c>
      <c r="F91" s="89" t="str">
        <f>IF('Prezenční listina'!F90=0,"",'Prezenční listina'!E90)</f>
        <v/>
      </c>
      <c r="G91" s="90" t="str">
        <f>IF('Prezenční listina'!F90=0,"",'Prezenční listina'!H90)</f>
        <v/>
      </c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</row>
    <row r="92" spans="1:84">
      <c r="A92" s="70" t="str">
        <f t="shared" si="2"/>
        <v/>
      </c>
      <c r="B92" s="98" t="str">
        <f>IF('Prezenční listina'!F91=0,"",'Prezenční listina'!F91)</f>
        <v/>
      </c>
      <c r="C92" s="84" t="str">
        <f>IF('Prezenční listina'!F91=0,"",'Prezenční listina'!B91)</f>
        <v/>
      </c>
      <c r="D92" s="84" t="str">
        <f>IF('Prezenční listina'!F91=0,"",'Prezenční listina'!C91)</f>
        <v/>
      </c>
      <c r="E92" s="89" t="str">
        <f>IF('Prezenční listina'!F91=0,"",'Prezenční listina'!D91)</f>
        <v/>
      </c>
      <c r="F92" s="89" t="str">
        <f>IF('Prezenční listina'!F91=0,"",'Prezenční listina'!E91)</f>
        <v/>
      </c>
      <c r="G92" s="90" t="str">
        <f>IF('Prezenční listina'!F91=0,"",'Prezenční listina'!H91)</f>
        <v/>
      </c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</row>
    <row r="93" spans="1:84">
      <c r="A93" s="70" t="str">
        <f t="shared" si="2"/>
        <v/>
      </c>
      <c r="B93" s="98" t="str">
        <f>IF('Prezenční listina'!F92=0,"",'Prezenční listina'!F92)</f>
        <v/>
      </c>
      <c r="C93" s="84" t="str">
        <f>IF('Prezenční listina'!F92=0,"",'Prezenční listina'!B92)</f>
        <v/>
      </c>
      <c r="D93" s="84" t="str">
        <f>IF('Prezenční listina'!F92=0,"",'Prezenční listina'!C92)</f>
        <v/>
      </c>
      <c r="E93" s="89" t="str">
        <f>IF('Prezenční listina'!F92=0,"",'Prezenční listina'!D92)</f>
        <v/>
      </c>
      <c r="F93" s="89" t="str">
        <f>IF('Prezenční listina'!F92=0,"",'Prezenční listina'!E92)</f>
        <v/>
      </c>
      <c r="G93" s="90" t="str">
        <f>IF('Prezenční listina'!F92=0,"",'Prezenční listina'!H92)</f>
        <v/>
      </c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</row>
    <row r="94" spans="1:84">
      <c r="A94" s="70" t="str">
        <f t="shared" si="2"/>
        <v/>
      </c>
      <c r="B94" s="98" t="str">
        <f>IF('Prezenční listina'!F93=0,"",'Prezenční listina'!F93)</f>
        <v/>
      </c>
      <c r="C94" s="84" t="str">
        <f>IF('Prezenční listina'!F93=0,"",'Prezenční listina'!B93)</f>
        <v/>
      </c>
      <c r="D94" s="84" t="str">
        <f>IF('Prezenční listina'!F93=0,"",'Prezenční listina'!C93)</f>
        <v/>
      </c>
      <c r="E94" s="89" t="str">
        <f>IF('Prezenční listina'!F93=0,"",'Prezenční listina'!D93)</f>
        <v/>
      </c>
      <c r="F94" s="89" t="str">
        <f>IF('Prezenční listina'!F93=0,"",'Prezenční listina'!E93)</f>
        <v/>
      </c>
      <c r="G94" s="92" t="str">
        <f>IF('Prezenční listina'!F93=0,"",'Prezenční listina'!H93)</f>
        <v/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</row>
    <row r="95" spans="1:84">
      <c r="A95" s="70" t="str">
        <f t="shared" si="2"/>
        <v/>
      </c>
      <c r="B95" s="98" t="str">
        <f>IF('Prezenční listina'!F94=0,"",'Prezenční listina'!F94)</f>
        <v/>
      </c>
      <c r="C95" s="84" t="str">
        <f>IF('Prezenční listina'!F94=0,"",'Prezenční listina'!B94)</f>
        <v/>
      </c>
      <c r="D95" s="84" t="str">
        <f>IF('Prezenční listina'!F94=0,"",'Prezenční listina'!C94)</f>
        <v/>
      </c>
      <c r="E95" s="89" t="str">
        <f>IF('Prezenční listina'!F94=0,"",'Prezenční listina'!D94)</f>
        <v/>
      </c>
      <c r="F95" s="89" t="str">
        <f>IF('Prezenční listina'!F94=0,"",'Prezenční listina'!E94)</f>
        <v/>
      </c>
      <c r="G95" s="90" t="str">
        <f>IF('Prezenční listina'!F94=0,"",'Prezenční listina'!H94)</f>
        <v/>
      </c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</row>
    <row r="96" spans="1:84">
      <c r="A96" s="70" t="str">
        <f t="shared" si="2"/>
        <v/>
      </c>
      <c r="B96" s="98" t="str">
        <f>IF('Prezenční listina'!F95=0,"",'Prezenční listina'!F95)</f>
        <v/>
      </c>
      <c r="C96" s="84" t="str">
        <f>IF('Prezenční listina'!F95=0,"",'Prezenční listina'!B95)</f>
        <v/>
      </c>
      <c r="D96" s="84" t="str">
        <f>IF('Prezenční listina'!F95=0,"",'Prezenční listina'!C95)</f>
        <v/>
      </c>
      <c r="E96" s="89" t="str">
        <f>IF('Prezenční listina'!F95=0,"",'Prezenční listina'!D95)</f>
        <v/>
      </c>
      <c r="F96" s="89" t="str">
        <f>IF('Prezenční listina'!F95=0,"",'Prezenční listina'!E95)</f>
        <v/>
      </c>
      <c r="G96" s="90" t="str">
        <f>IF('Prezenční listina'!F95=0,"",'Prezenční listina'!H95)</f>
        <v/>
      </c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</row>
    <row r="97" spans="1:84">
      <c r="A97" s="70" t="str">
        <f t="shared" si="2"/>
        <v/>
      </c>
      <c r="B97" s="98" t="str">
        <f>IF('Prezenční listina'!F96=0,"",'Prezenční listina'!F96)</f>
        <v/>
      </c>
      <c r="C97" s="84" t="str">
        <f>IF('Prezenční listina'!F96=0,"",'Prezenční listina'!B96)</f>
        <v/>
      </c>
      <c r="D97" s="84" t="str">
        <f>IF('Prezenční listina'!F96=0,"",'Prezenční listina'!C96)</f>
        <v/>
      </c>
      <c r="E97" s="89" t="str">
        <f>IF('Prezenční listina'!F96=0,"",'Prezenční listina'!D96)</f>
        <v/>
      </c>
      <c r="F97" s="89" t="str">
        <f>IF('Prezenční listina'!F96=0,"",'Prezenční listina'!E96)</f>
        <v/>
      </c>
      <c r="G97" s="90" t="str">
        <f>IF('Prezenční listina'!F96=0,"",'Prezenční listina'!H96)</f>
        <v/>
      </c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</row>
    <row r="98" spans="1:84">
      <c r="A98" s="70" t="str">
        <f t="shared" si="2"/>
        <v/>
      </c>
      <c r="B98" s="98" t="str">
        <f>IF('Prezenční listina'!F97=0,"",'Prezenční listina'!F97)</f>
        <v/>
      </c>
      <c r="C98" s="84" t="str">
        <f>IF('Prezenční listina'!F97=0,"",'Prezenční listina'!B97)</f>
        <v/>
      </c>
      <c r="D98" s="84" t="str">
        <f>IF('Prezenční listina'!F97=0,"",'Prezenční listina'!C97)</f>
        <v/>
      </c>
      <c r="E98" s="89" t="str">
        <f>IF('Prezenční listina'!F97=0,"",'Prezenční listina'!D97)</f>
        <v/>
      </c>
      <c r="F98" s="89" t="str">
        <f>IF('Prezenční listina'!F97=0,"",'Prezenční listina'!E97)</f>
        <v/>
      </c>
      <c r="G98" s="90" t="str">
        <f>IF('Prezenční listina'!F97=0,"",'Prezenční listina'!H97)</f>
        <v/>
      </c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</row>
    <row r="99" spans="1:84">
      <c r="A99" s="70" t="str">
        <f t="shared" si="2"/>
        <v/>
      </c>
      <c r="B99" s="98" t="str">
        <f>IF('Prezenční listina'!F98=0,"",'Prezenční listina'!F98)</f>
        <v/>
      </c>
      <c r="C99" s="84" t="str">
        <f>IF('Prezenční listina'!F98=0,"",'Prezenční listina'!B98)</f>
        <v/>
      </c>
      <c r="D99" s="84" t="str">
        <f>IF('Prezenční listina'!F98=0,"",'Prezenční listina'!C98)</f>
        <v/>
      </c>
      <c r="E99" s="89" t="str">
        <f>IF('Prezenční listina'!F98=0,"",'Prezenční listina'!D98)</f>
        <v/>
      </c>
      <c r="F99" s="89" t="str">
        <f>IF('Prezenční listina'!F98=0,"",'Prezenční listina'!E98)</f>
        <v/>
      </c>
      <c r="G99" s="90" t="str">
        <f>IF('Prezenční listina'!F98=0,"",'Prezenční listina'!H98)</f>
        <v/>
      </c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</row>
    <row r="100" spans="1:84">
      <c r="A100" s="70" t="str">
        <f t="shared" si="2"/>
        <v/>
      </c>
      <c r="B100" s="98" t="str">
        <f>IF('Prezenční listina'!F99=0,"",'Prezenční listina'!F99)</f>
        <v/>
      </c>
      <c r="C100" s="84" t="str">
        <f>IF('Prezenční listina'!F99=0,"",'Prezenční listina'!B99)</f>
        <v/>
      </c>
      <c r="D100" s="84" t="str">
        <f>IF('Prezenční listina'!F99=0,"",'Prezenční listina'!C99)</f>
        <v/>
      </c>
      <c r="E100" s="89" t="str">
        <f>IF('Prezenční listina'!F99=0,"",'Prezenční listina'!D99)</f>
        <v/>
      </c>
      <c r="F100" s="89" t="str">
        <f>IF('Prezenční listina'!F99=0,"",'Prezenční listina'!E99)</f>
        <v/>
      </c>
      <c r="G100" s="90" t="str">
        <f>IF('Prezenční listina'!F99=0,"",'Prezenční listina'!H99)</f>
        <v/>
      </c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</row>
    <row r="101" spans="1:84">
      <c r="A101" s="70" t="str">
        <f t="shared" si="2"/>
        <v/>
      </c>
      <c r="B101" s="98" t="str">
        <f>IF('Prezenční listina'!F30=0,"",'Prezenční listina'!F30)</f>
        <v/>
      </c>
      <c r="C101" s="84" t="str">
        <f>IF('Prezenční listina'!F30=0,"",'Prezenční listina'!B30)</f>
        <v/>
      </c>
      <c r="D101" s="84" t="str">
        <f>IF('Prezenční listina'!F30=0,"",'Prezenční listina'!C30)</f>
        <v/>
      </c>
      <c r="E101" s="89" t="str">
        <f>IF('Prezenční listina'!F30=0,"",'Prezenční listina'!D30)</f>
        <v/>
      </c>
      <c r="F101" s="89" t="str">
        <f>IF('Prezenční listina'!F30=0,"",'Prezenční listina'!E30)</f>
        <v/>
      </c>
      <c r="G101" s="90" t="str">
        <f>IF('Prezenční listina'!F30=0,"",'Prezenční listina'!H30)</f>
        <v/>
      </c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</row>
    <row r="102" spans="1:84">
      <c r="A102" s="70" t="str">
        <f t="shared" si="2"/>
        <v/>
      </c>
      <c r="B102" s="98" t="str">
        <f>IF('Prezenční listina'!F100=0,"",'Prezenční listina'!F100)</f>
        <v/>
      </c>
      <c r="C102" s="84" t="str">
        <f>IF('Prezenční listina'!F100=0,"",'Prezenční listina'!B100)</f>
        <v/>
      </c>
      <c r="D102" s="84" t="str">
        <f>IF('Prezenční listina'!F100=0,"",'Prezenční listina'!C100)</f>
        <v/>
      </c>
      <c r="E102" s="89" t="str">
        <f>IF('Prezenční listina'!F100=0,"",'Prezenční listina'!D100)</f>
        <v/>
      </c>
      <c r="F102" s="89" t="str">
        <f>IF('Prezenční listina'!F100=0,"",'Prezenční listina'!E100)</f>
        <v/>
      </c>
      <c r="G102" s="90" t="str">
        <f>IF('Prezenční listina'!F100=0,"",'Prezenční listina'!H100)</f>
        <v/>
      </c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</row>
    <row r="103" spans="1:84">
      <c r="A103" s="70" t="str">
        <f t="shared" si="2"/>
        <v/>
      </c>
      <c r="B103" s="98" t="str">
        <f>IF('Prezenční listina'!F101=0,"",'Prezenční listina'!F101)</f>
        <v/>
      </c>
      <c r="C103" s="84" t="str">
        <f>IF('Prezenční listina'!F101=0,"",'Prezenční listina'!B101)</f>
        <v/>
      </c>
      <c r="D103" s="84" t="str">
        <f>IF('Prezenční listina'!F101=0,"",'Prezenční listina'!C101)</f>
        <v/>
      </c>
      <c r="E103" s="89" t="str">
        <f>IF('Prezenční listina'!F101=0,"",'Prezenční listina'!D101)</f>
        <v/>
      </c>
      <c r="F103" s="89" t="str">
        <f>IF('Prezenční listina'!F101=0,"",'Prezenční listina'!E101)</f>
        <v/>
      </c>
      <c r="G103" s="90" t="str">
        <f>IF('Prezenční listina'!F101=0,"",'Prezenční listina'!H101)</f>
        <v/>
      </c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</row>
    <row r="104" spans="1:84">
      <c r="A104" s="70" t="str">
        <f t="shared" si="2"/>
        <v/>
      </c>
      <c r="B104" s="98" t="str">
        <f>IF('Prezenční listina'!F102=0,"",'Prezenční listina'!F102)</f>
        <v/>
      </c>
      <c r="C104" s="84" t="str">
        <f>IF('Prezenční listina'!F102=0,"",'Prezenční listina'!B102)</f>
        <v/>
      </c>
      <c r="D104" s="84" t="str">
        <f>IF('Prezenční listina'!F102=0,"",'Prezenční listina'!C102)</f>
        <v/>
      </c>
      <c r="E104" s="89" t="str">
        <f>IF('Prezenční listina'!F102=0,"",'Prezenční listina'!D102)</f>
        <v/>
      </c>
      <c r="F104" s="89" t="str">
        <f>IF('Prezenční listina'!F102=0,"",'Prezenční listina'!E102)</f>
        <v/>
      </c>
      <c r="G104" s="90" t="str">
        <f>IF('Prezenční listina'!F102=0,"",'Prezenční listina'!H102)</f>
        <v/>
      </c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</row>
    <row r="105" spans="1:84">
      <c r="A105" s="70" t="str">
        <f t="shared" si="2"/>
        <v/>
      </c>
      <c r="B105" s="98" t="str">
        <f>IF('Prezenční listina'!F103=0,"",'Prezenční listina'!F103)</f>
        <v/>
      </c>
      <c r="C105" s="84" t="str">
        <f>IF('Prezenční listina'!F103=0,"",'Prezenční listina'!B103)</f>
        <v/>
      </c>
      <c r="D105" s="84" t="str">
        <f>IF('Prezenční listina'!F103=0,"",'Prezenční listina'!C103)</f>
        <v/>
      </c>
      <c r="E105" s="89" t="str">
        <f>IF('Prezenční listina'!F103=0,"",'Prezenční listina'!D103)</f>
        <v/>
      </c>
      <c r="F105" s="89" t="str">
        <f>IF('Prezenční listina'!F103=0,"",'Prezenční listina'!E103)</f>
        <v/>
      </c>
      <c r="G105" s="90" t="str">
        <f>IF('Prezenční listina'!F103=0,"",'Prezenční listina'!H103)</f>
        <v/>
      </c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</row>
    <row r="106" spans="1:84">
      <c r="A106" s="70" t="str">
        <f t="shared" si="2"/>
        <v/>
      </c>
      <c r="B106" s="98" t="str">
        <f>IF('Prezenční listina'!F104=0,"",'Prezenční listina'!F104)</f>
        <v/>
      </c>
      <c r="C106" s="84" t="str">
        <f>IF('Prezenční listina'!F104=0,"",'Prezenční listina'!B104)</f>
        <v/>
      </c>
      <c r="D106" s="84" t="str">
        <f>IF('Prezenční listina'!F104=0,"",'Prezenční listina'!C104)</f>
        <v/>
      </c>
      <c r="E106" s="89" t="str">
        <f>IF('Prezenční listina'!F104=0,"",'Prezenční listina'!D104)</f>
        <v/>
      </c>
      <c r="F106" s="89" t="str">
        <f>IF('Prezenční listina'!F104=0,"",'Prezenční listina'!E104)</f>
        <v/>
      </c>
      <c r="G106" s="90" t="str">
        <f>IF('Prezenční listina'!F104=0,"",'Prezenční listina'!H104)</f>
        <v/>
      </c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</row>
    <row r="107" spans="1:84">
      <c r="A107" s="70" t="str">
        <f t="shared" si="2"/>
        <v/>
      </c>
      <c r="B107" s="98" t="str">
        <f>IF('Prezenční listina'!F105=0,"",'Prezenční listina'!F105)</f>
        <v/>
      </c>
      <c r="C107" s="84" t="str">
        <f>IF('Prezenční listina'!F105=0,"",'Prezenční listina'!B105)</f>
        <v/>
      </c>
      <c r="D107" s="84" t="str">
        <f>IF('Prezenční listina'!F105=0,"",'Prezenční listina'!C105)</f>
        <v/>
      </c>
      <c r="E107" s="89" t="str">
        <f>IF('Prezenční listina'!F105=0,"",'Prezenční listina'!D105)</f>
        <v/>
      </c>
      <c r="F107" s="89" t="str">
        <f>IF('Prezenční listina'!F105=0,"",'Prezenční listina'!E105)</f>
        <v/>
      </c>
      <c r="G107" s="90" t="str">
        <f>IF('Prezenční listina'!F105=0,"",'Prezenční listina'!H105)</f>
        <v/>
      </c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</row>
    <row r="108" spans="1:84">
      <c r="A108" s="70" t="str">
        <f t="shared" si="2"/>
        <v/>
      </c>
      <c r="B108" s="98" t="str">
        <f>IF('Prezenční listina'!F106=0,"",'Prezenční listina'!F106)</f>
        <v/>
      </c>
      <c r="C108" s="84" t="str">
        <f>IF('Prezenční listina'!F106=0,"",'Prezenční listina'!B106)</f>
        <v/>
      </c>
      <c r="D108" s="84" t="str">
        <f>IF('Prezenční listina'!F106=0,"",'Prezenční listina'!C106)</f>
        <v/>
      </c>
      <c r="E108" s="89" t="str">
        <f>IF('Prezenční listina'!F106=0,"",'Prezenční listina'!D106)</f>
        <v/>
      </c>
      <c r="F108" s="89" t="str">
        <f>IF('Prezenční listina'!F106=0,"",'Prezenční listina'!E106)</f>
        <v/>
      </c>
      <c r="G108" s="90" t="str">
        <f>IF('Prezenční listina'!F106=0,"",'Prezenční listina'!H106)</f>
        <v/>
      </c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</row>
    <row r="109" spans="1:84">
      <c r="A109" s="70" t="str">
        <f t="shared" si="2"/>
        <v/>
      </c>
      <c r="B109" s="98" t="str">
        <f>IF('Prezenční listina'!F107=0,"",'Prezenční listina'!F107)</f>
        <v/>
      </c>
      <c r="C109" s="84" t="str">
        <f>IF('Prezenční listina'!F107=0,"",'Prezenční listina'!B107)</f>
        <v/>
      </c>
      <c r="D109" s="84" t="str">
        <f>IF('Prezenční listina'!F107=0,"",'Prezenční listina'!C107)</f>
        <v/>
      </c>
      <c r="E109" s="89" t="str">
        <f>IF('Prezenční listina'!F107=0,"",'Prezenční listina'!D107)</f>
        <v/>
      </c>
      <c r="F109" s="89" t="str">
        <f>IF('Prezenční listina'!F107=0,"",'Prezenční listina'!E107)</f>
        <v/>
      </c>
      <c r="G109" s="90" t="str">
        <f>IF('Prezenční listina'!F107=0,"",'Prezenční listina'!H107)</f>
        <v/>
      </c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</row>
    <row r="110" spans="1:84">
      <c r="A110" s="70" t="str">
        <f t="shared" si="2"/>
        <v/>
      </c>
      <c r="B110" s="98" t="str">
        <f>IF('Prezenční listina'!F108=0,"",'Prezenční listina'!F108)</f>
        <v/>
      </c>
      <c r="C110" s="84" t="str">
        <f>IF('Prezenční listina'!F108=0,"",'Prezenční listina'!B108)</f>
        <v/>
      </c>
      <c r="D110" s="84" t="str">
        <f>IF('Prezenční listina'!F108=0,"",'Prezenční listina'!C108)</f>
        <v/>
      </c>
      <c r="E110" s="89" t="str">
        <f>IF('Prezenční listina'!F108=0,"",'Prezenční listina'!D108)</f>
        <v/>
      </c>
      <c r="F110" s="89" t="str">
        <f>IF('Prezenční listina'!F108=0,"",'Prezenční listina'!E108)</f>
        <v/>
      </c>
      <c r="G110" s="90" t="str">
        <f>IF('Prezenční listina'!F108=0,"",'Prezenční listina'!H108)</f>
        <v/>
      </c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</row>
    <row r="111" spans="1:84">
      <c r="A111" s="70" t="str">
        <f t="shared" si="2"/>
        <v/>
      </c>
      <c r="B111" s="98" t="str">
        <f>IF('Prezenční listina'!F109=0,"",'Prezenční listina'!F109)</f>
        <v/>
      </c>
      <c r="C111" s="84" t="str">
        <f>IF('Prezenční listina'!F109=0,"",'Prezenční listina'!B109)</f>
        <v/>
      </c>
      <c r="D111" s="84" t="str">
        <f>IF('Prezenční listina'!F109=0,"",'Prezenční listina'!C109)</f>
        <v/>
      </c>
      <c r="E111" s="89" t="str">
        <f>IF('Prezenční listina'!F109=0,"",'Prezenční listina'!D109)</f>
        <v/>
      </c>
      <c r="F111" s="89" t="str">
        <f>IF('Prezenční listina'!F109=0,"",'Prezenční listina'!E109)</f>
        <v/>
      </c>
      <c r="G111" s="90" t="str">
        <f>IF('Prezenční listina'!F109=0,"",'Prezenční listina'!H109)</f>
        <v/>
      </c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</row>
    <row r="112" spans="1:84">
      <c r="A112" s="70" t="str">
        <f t="shared" si="2"/>
        <v/>
      </c>
      <c r="B112" s="98" t="str">
        <f>IF('Prezenční listina'!F110=0,"",'Prezenční listina'!F110)</f>
        <v/>
      </c>
      <c r="C112" s="84" t="str">
        <f>IF('Prezenční listina'!F110=0,"",'Prezenční listina'!B110)</f>
        <v/>
      </c>
      <c r="D112" s="84" t="str">
        <f>IF('Prezenční listina'!F110=0,"",'Prezenční listina'!C110)</f>
        <v/>
      </c>
      <c r="E112" s="89" t="str">
        <f>IF('Prezenční listina'!F110=0,"",'Prezenční listina'!D110)</f>
        <v/>
      </c>
      <c r="F112" s="89" t="str">
        <f>IF('Prezenční listina'!F110=0,"",'Prezenční listina'!E110)</f>
        <v/>
      </c>
      <c r="G112" s="90" t="str">
        <f>IF('Prezenční listina'!F110=0,"",'Prezenční listina'!H110)</f>
        <v/>
      </c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</row>
    <row r="113" spans="1:84">
      <c r="A113" s="70" t="str">
        <f t="shared" si="2"/>
        <v/>
      </c>
      <c r="B113" s="98" t="str">
        <f>IF('Prezenční listina'!F111=0,"",'Prezenční listina'!F111)</f>
        <v/>
      </c>
      <c r="C113" s="84" t="str">
        <f>IF('Prezenční listina'!F111=0,"",'Prezenční listina'!B111)</f>
        <v/>
      </c>
      <c r="D113" s="84" t="str">
        <f>IF('Prezenční listina'!F111=0,"",'Prezenční listina'!C111)</f>
        <v/>
      </c>
      <c r="E113" s="89" t="str">
        <f>IF('Prezenční listina'!F111=0,"",'Prezenční listina'!D111)</f>
        <v/>
      </c>
      <c r="F113" s="89" t="str">
        <f>IF('Prezenční listina'!F111=0,"",'Prezenční listina'!E111)</f>
        <v/>
      </c>
      <c r="G113" s="93" t="str">
        <f>IF('Prezenční listina'!F111=0,"",'Prezenční listina'!H111)</f>
        <v/>
      </c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</row>
    <row r="114" spans="1:84">
      <c r="A114" s="70" t="str">
        <f t="shared" si="2"/>
        <v/>
      </c>
      <c r="B114" s="98" t="str">
        <f>IF('Prezenční listina'!F112=0,"",'Prezenční listina'!F112)</f>
        <v/>
      </c>
      <c r="C114" s="84" t="str">
        <f>IF('Prezenční listina'!F112=0,"",'Prezenční listina'!B112)</f>
        <v/>
      </c>
      <c r="D114" s="84" t="str">
        <f>IF('Prezenční listina'!F112=0,"",'Prezenční listina'!C112)</f>
        <v/>
      </c>
      <c r="E114" s="89" t="str">
        <f>IF('Prezenční listina'!F112=0,"",'Prezenční listina'!D112)</f>
        <v/>
      </c>
      <c r="F114" s="89" t="str">
        <f>IF('Prezenční listina'!F112=0,"",'Prezenční listina'!E112)</f>
        <v/>
      </c>
      <c r="G114" s="93" t="str">
        <f>IF('Prezenční listina'!F112=0,"",'Prezenční listina'!H112)</f>
        <v/>
      </c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</row>
    <row r="115" spans="1:84">
      <c r="A115" s="70" t="str">
        <f t="shared" si="2"/>
        <v/>
      </c>
      <c r="B115" s="98" t="str">
        <f>IF('Prezenční listina'!F113=0,"",'Prezenční listina'!F113)</f>
        <v/>
      </c>
      <c r="C115" s="84" t="str">
        <f>IF('Prezenční listina'!F113=0,"",'Prezenční listina'!B113)</f>
        <v/>
      </c>
      <c r="D115" s="84" t="str">
        <f>IF('Prezenční listina'!F113=0,"",'Prezenční listina'!C113)</f>
        <v/>
      </c>
      <c r="E115" s="89" t="str">
        <f>IF('Prezenční listina'!F113=0,"",'Prezenční listina'!D113)</f>
        <v/>
      </c>
      <c r="F115" s="89" t="str">
        <f>IF('Prezenční listina'!F113=0,"",'Prezenční listina'!E113)</f>
        <v/>
      </c>
      <c r="G115" s="93" t="str">
        <f>IF('Prezenční listina'!F113=0,"",'Prezenční listina'!H113)</f>
        <v/>
      </c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</row>
    <row r="116" spans="1:84">
      <c r="A116" s="70" t="str">
        <f t="shared" si="2"/>
        <v/>
      </c>
      <c r="B116" s="98" t="str">
        <f>IF('Prezenční listina'!F114=0,"",'Prezenční listina'!F114)</f>
        <v/>
      </c>
      <c r="C116" s="84" t="str">
        <f>IF('Prezenční listina'!F114=0,"",'Prezenční listina'!B114)</f>
        <v/>
      </c>
      <c r="D116" s="84" t="str">
        <f>IF('Prezenční listina'!F114=0,"",'Prezenční listina'!C114)</f>
        <v/>
      </c>
      <c r="E116" s="89" t="str">
        <f>IF('Prezenční listina'!F114=0,"",'Prezenční listina'!D114)</f>
        <v/>
      </c>
      <c r="F116" s="89" t="str">
        <f>IF('Prezenční listina'!F114=0,"",'Prezenční listina'!E114)</f>
        <v/>
      </c>
      <c r="G116" s="93" t="str">
        <f>IF('Prezenční listina'!F114=0,"",'Prezenční listina'!H114)</f>
        <v/>
      </c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</row>
    <row r="117" spans="1:84">
      <c r="A117" s="70" t="str">
        <f t="shared" si="2"/>
        <v/>
      </c>
      <c r="B117" s="98" t="str">
        <f>IF('Prezenční listina'!F115=0,"",'Prezenční listina'!F115)</f>
        <v/>
      </c>
      <c r="C117" s="84" t="str">
        <f>IF('Prezenční listina'!F115=0,"",'Prezenční listina'!B115)</f>
        <v/>
      </c>
      <c r="D117" s="84" t="str">
        <f>IF('Prezenční listina'!F115=0,"",'Prezenční listina'!C115)</f>
        <v/>
      </c>
      <c r="E117" s="89" t="str">
        <f>IF('Prezenční listina'!F115=0,"",'Prezenční listina'!D115)</f>
        <v/>
      </c>
      <c r="F117" s="89" t="str">
        <f>IF('Prezenční listina'!F115=0,"",'Prezenční listina'!E115)</f>
        <v/>
      </c>
      <c r="G117" s="93" t="str">
        <f>IF('Prezenční listina'!F115=0,"",'Prezenční listina'!H115)</f>
        <v/>
      </c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</row>
    <row r="118" spans="1:84">
      <c r="A118" s="70" t="str">
        <f t="shared" si="2"/>
        <v/>
      </c>
      <c r="B118" s="98" t="str">
        <f>IF('Prezenční listina'!F116=0,"",'Prezenční listina'!F116)</f>
        <v/>
      </c>
      <c r="C118" s="84" t="str">
        <f>IF('Prezenční listina'!F116=0,"",'Prezenční listina'!B116)</f>
        <v/>
      </c>
      <c r="D118" s="84" t="str">
        <f>IF('Prezenční listina'!F116=0,"",'Prezenční listina'!C116)</f>
        <v/>
      </c>
      <c r="E118" s="89" t="str">
        <f>IF('Prezenční listina'!F116=0,"",'Prezenční listina'!D116)</f>
        <v/>
      </c>
      <c r="F118" s="89" t="str">
        <f>IF('Prezenční listina'!F116=0,"",'Prezenční listina'!E116)</f>
        <v/>
      </c>
      <c r="G118" s="93" t="str">
        <f>IF('Prezenční listina'!F116=0,"",'Prezenční listina'!H116)</f>
        <v/>
      </c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</row>
    <row r="119" spans="1:84">
      <c r="A119" s="70" t="str">
        <f t="shared" si="2"/>
        <v/>
      </c>
      <c r="B119" s="98" t="str">
        <f>IF('Prezenční listina'!F117=0,"",'Prezenční listina'!F117)</f>
        <v/>
      </c>
      <c r="C119" s="84" t="str">
        <f>IF('Prezenční listina'!F117=0,"",'Prezenční listina'!B117)</f>
        <v/>
      </c>
      <c r="D119" s="84" t="str">
        <f>IF('Prezenční listina'!F117=0,"",'Prezenční listina'!C117)</f>
        <v/>
      </c>
      <c r="E119" s="89" t="str">
        <f>IF('Prezenční listina'!F117=0,"",'Prezenční listina'!D117)</f>
        <v/>
      </c>
      <c r="F119" s="89" t="str">
        <f>IF('Prezenční listina'!F117=0,"",'Prezenční listina'!E117)</f>
        <v/>
      </c>
      <c r="G119" s="93" t="str">
        <f>IF('Prezenční listina'!F117=0,"",'Prezenční listina'!H117)</f>
        <v/>
      </c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</row>
    <row r="120" spans="1:84">
      <c r="A120" s="70" t="str">
        <f t="shared" si="2"/>
        <v/>
      </c>
      <c r="B120" s="98" t="str">
        <f>IF('Prezenční listina'!F118=0,"",'Prezenční listina'!F118)</f>
        <v/>
      </c>
      <c r="C120" s="84" t="str">
        <f>IF('Prezenční listina'!F118=0,"",'Prezenční listina'!B118)</f>
        <v/>
      </c>
      <c r="D120" s="84" t="str">
        <f>IF('Prezenční listina'!F118=0,"",'Prezenční listina'!C118)</f>
        <v/>
      </c>
      <c r="E120" s="89" t="str">
        <f>IF('Prezenční listina'!F118=0,"",'Prezenční listina'!D118)</f>
        <v/>
      </c>
      <c r="F120" s="89" t="str">
        <f>IF('Prezenční listina'!F118=0,"",'Prezenční listina'!E118)</f>
        <v/>
      </c>
      <c r="G120" s="93" t="str">
        <f>IF('Prezenční listina'!F118=0,"",'Prezenční listina'!H118)</f>
        <v/>
      </c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</row>
    <row r="121" spans="1:84">
      <c r="A121" s="70" t="str">
        <f t="shared" si="2"/>
        <v/>
      </c>
      <c r="B121" s="98" t="str">
        <f>IF('Prezenční listina'!F119=0,"",'Prezenční listina'!F119)</f>
        <v/>
      </c>
      <c r="C121" s="84" t="str">
        <f>IF('Prezenční listina'!F119=0,"",'Prezenční listina'!B119)</f>
        <v/>
      </c>
      <c r="D121" s="84" t="str">
        <f>IF('Prezenční listina'!F119=0,"",'Prezenční listina'!C119)</f>
        <v/>
      </c>
      <c r="E121" s="89" t="str">
        <f>IF('Prezenční listina'!F119=0,"",'Prezenční listina'!D119)</f>
        <v/>
      </c>
      <c r="F121" s="89" t="str">
        <f>IF('Prezenční listina'!F119=0,"",'Prezenční listina'!E119)</f>
        <v/>
      </c>
      <c r="G121" s="93" t="str">
        <f>IF('Prezenční listina'!F119=0,"",'Prezenční listina'!H119)</f>
        <v/>
      </c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</row>
    <row r="122" spans="1:84">
      <c r="A122" s="70" t="str">
        <f t="shared" si="2"/>
        <v/>
      </c>
      <c r="B122" s="98" t="str">
        <f>IF('Prezenční listina'!F120=0,"",'Prezenční listina'!F120)</f>
        <v/>
      </c>
      <c r="C122" s="84" t="str">
        <f>IF('Prezenční listina'!F120=0,"",'Prezenční listina'!B120)</f>
        <v/>
      </c>
      <c r="D122" s="84" t="str">
        <f>IF('Prezenční listina'!F120=0,"",'Prezenční listina'!C120)</f>
        <v/>
      </c>
      <c r="E122" s="89" t="str">
        <f>IF('Prezenční listina'!F120=0,"",'Prezenční listina'!D120)</f>
        <v/>
      </c>
      <c r="F122" s="89" t="str">
        <f>IF('Prezenční listina'!F120=0,"",'Prezenční listina'!E120)</f>
        <v/>
      </c>
      <c r="G122" s="93" t="str">
        <f>IF('Prezenční listina'!F120=0,"",'Prezenční listina'!H120)</f>
        <v/>
      </c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</row>
    <row r="123" spans="1:84">
      <c r="A123" s="70" t="str">
        <f t="shared" si="2"/>
        <v/>
      </c>
      <c r="B123" s="98" t="str">
        <f>IF('Prezenční listina'!F121=0,"",'Prezenční listina'!F121)</f>
        <v/>
      </c>
      <c r="C123" s="84" t="str">
        <f>IF('Prezenční listina'!F121=0,"",'Prezenční listina'!B121)</f>
        <v/>
      </c>
      <c r="D123" s="84" t="str">
        <f>IF('Prezenční listina'!F121=0,"",'Prezenční listina'!C121)</f>
        <v/>
      </c>
      <c r="E123" s="89" t="str">
        <f>IF('Prezenční listina'!F121=0,"",'Prezenční listina'!D121)</f>
        <v/>
      </c>
      <c r="F123" s="89" t="str">
        <f>IF('Prezenční listina'!F121=0,"",'Prezenční listina'!E121)</f>
        <v/>
      </c>
      <c r="G123" s="93" t="str">
        <f>IF('Prezenční listina'!F121=0,"",'Prezenční listina'!H121)</f>
        <v/>
      </c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</row>
    <row r="124" spans="1:84">
      <c r="A124" s="70" t="str">
        <f t="shared" si="2"/>
        <v/>
      </c>
      <c r="B124" s="98" t="str">
        <f>IF('Prezenční listina'!F122=0,"",'Prezenční listina'!F122)</f>
        <v/>
      </c>
      <c r="C124" s="84" t="str">
        <f>IF('Prezenční listina'!F122=0,"",'Prezenční listina'!B122)</f>
        <v/>
      </c>
      <c r="D124" s="84" t="str">
        <f>IF('Prezenční listina'!F122=0,"",'Prezenční listina'!C122)</f>
        <v/>
      </c>
      <c r="E124" s="89" t="str">
        <f>IF('Prezenční listina'!F122=0,"",'Prezenční listina'!D122)</f>
        <v/>
      </c>
      <c r="F124" s="89" t="str">
        <f>IF('Prezenční listina'!F122=0,"",'Prezenční listina'!E122)</f>
        <v/>
      </c>
      <c r="G124" s="93" t="str">
        <f>IF('Prezenční listina'!F122=0,"",'Prezenční listina'!H122)</f>
        <v/>
      </c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</row>
    <row r="125" spans="1:84">
      <c r="A125" s="70" t="str">
        <f t="shared" si="2"/>
        <v/>
      </c>
      <c r="B125" s="98" t="str">
        <f>IF('Prezenční listina'!F123=0,"",'Prezenční listina'!F123)</f>
        <v/>
      </c>
      <c r="C125" s="84" t="str">
        <f>IF('Prezenční listina'!F123=0,"",'Prezenční listina'!B123)</f>
        <v/>
      </c>
      <c r="D125" s="84" t="str">
        <f>IF('Prezenční listina'!F123=0,"",'Prezenční listina'!C123)</f>
        <v/>
      </c>
      <c r="E125" s="89" t="str">
        <f>IF('Prezenční listina'!F123=0,"",'Prezenční listina'!D123)</f>
        <v/>
      </c>
      <c r="F125" s="89" t="str">
        <f>IF('Prezenční listina'!F123=0,"",'Prezenční listina'!E123)</f>
        <v/>
      </c>
      <c r="G125" s="93" t="str">
        <f>IF('Prezenční listina'!F123=0,"",'Prezenční listina'!H123)</f>
        <v/>
      </c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</row>
    <row r="126" spans="1:84">
      <c r="A126" s="70" t="str">
        <f t="shared" si="2"/>
        <v/>
      </c>
      <c r="B126" s="98" t="str">
        <f>IF('Prezenční listina'!F124=0,"",'Prezenční listina'!F124)</f>
        <v/>
      </c>
      <c r="C126" s="84" t="str">
        <f>IF('Prezenční listina'!F124=0,"",'Prezenční listina'!B124)</f>
        <v/>
      </c>
      <c r="D126" s="84" t="str">
        <f>IF('Prezenční listina'!F124=0,"",'Prezenční listina'!C124)</f>
        <v/>
      </c>
      <c r="E126" s="89" t="str">
        <f>IF('Prezenční listina'!F124=0,"",'Prezenční listina'!D124)</f>
        <v/>
      </c>
      <c r="F126" s="89" t="str">
        <f>IF('Prezenční listina'!F124=0,"",'Prezenční listina'!E124)</f>
        <v/>
      </c>
      <c r="G126" s="93" t="str">
        <f>IF('Prezenční listina'!F124=0,"",'Prezenční listina'!H124)</f>
        <v/>
      </c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</row>
    <row r="127" spans="1:84">
      <c r="A127" s="70" t="str">
        <f t="shared" si="2"/>
        <v/>
      </c>
      <c r="B127" s="98" t="str">
        <f>IF('Prezenční listina'!F125=0,"",'Prezenční listina'!F125)</f>
        <v/>
      </c>
      <c r="C127" s="84" t="str">
        <f>IF('Prezenční listina'!F125=0,"",'Prezenční listina'!B125)</f>
        <v/>
      </c>
      <c r="D127" s="84" t="str">
        <f>IF('Prezenční listina'!F125=0,"",'Prezenční listina'!C125)</f>
        <v/>
      </c>
      <c r="E127" s="89" t="str">
        <f>IF('Prezenční listina'!F125=0,"",'Prezenční listina'!D125)</f>
        <v/>
      </c>
      <c r="F127" s="89" t="str">
        <f>IF('Prezenční listina'!F125=0,"",'Prezenční listina'!E125)</f>
        <v/>
      </c>
      <c r="G127" s="93" t="str">
        <f>IF('Prezenční listina'!F125=0,"",'Prezenční listina'!H125)</f>
        <v/>
      </c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</row>
    <row r="128" spans="1:84">
      <c r="A128" s="70" t="str">
        <f t="shared" si="2"/>
        <v/>
      </c>
      <c r="B128" s="98" t="str">
        <f>IF('Prezenční listina'!F126=0,"",'Prezenční listina'!F126)</f>
        <v/>
      </c>
      <c r="C128" s="84" t="str">
        <f>IF('Prezenční listina'!F126=0,"",'Prezenční listina'!B126)</f>
        <v/>
      </c>
      <c r="D128" s="84" t="str">
        <f>IF('Prezenční listina'!F126=0,"",'Prezenční listina'!C126)</f>
        <v/>
      </c>
      <c r="E128" s="89" t="str">
        <f>IF('Prezenční listina'!F126=0,"",'Prezenční listina'!D126)</f>
        <v/>
      </c>
      <c r="F128" s="89" t="str">
        <f>IF('Prezenční listina'!F126=0,"",'Prezenční listina'!E126)</f>
        <v/>
      </c>
      <c r="G128" s="93" t="str">
        <f>IF('Prezenční listina'!F126=0,"",'Prezenční listina'!H126)</f>
        <v/>
      </c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</row>
    <row r="129" spans="1:84">
      <c r="A129" s="70" t="str">
        <f t="shared" si="2"/>
        <v/>
      </c>
      <c r="B129" s="98" t="str">
        <f>IF('Prezenční listina'!F127=0,"",'Prezenční listina'!F127)</f>
        <v/>
      </c>
      <c r="C129" s="84" t="str">
        <f>IF('Prezenční listina'!F127=0,"",'Prezenční listina'!B127)</f>
        <v/>
      </c>
      <c r="D129" s="84" t="str">
        <f>IF('Prezenční listina'!F127=0,"",'Prezenční listina'!C127)</f>
        <v/>
      </c>
      <c r="E129" s="89" t="str">
        <f>IF('Prezenční listina'!F127=0,"",'Prezenční listina'!D127)</f>
        <v/>
      </c>
      <c r="F129" s="89" t="str">
        <f>IF('Prezenční listina'!F127=0,"",'Prezenční listina'!E127)</f>
        <v/>
      </c>
      <c r="G129" s="93" t="str">
        <f>IF('Prezenční listina'!F127=0,"",'Prezenční listina'!H127)</f>
        <v/>
      </c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</row>
    <row r="130" spans="1:84">
      <c r="A130" s="70" t="str">
        <f t="shared" si="2"/>
        <v/>
      </c>
      <c r="B130" s="98" t="str">
        <f>IF('Prezenční listina'!F128=0,"",'Prezenční listina'!F128)</f>
        <v/>
      </c>
      <c r="C130" s="84" t="str">
        <f>IF('Prezenční listina'!F128=0,"",'Prezenční listina'!B128)</f>
        <v/>
      </c>
      <c r="D130" s="84" t="str">
        <f>IF('Prezenční listina'!F128=0,"",'Prezenční listina'!C128)</f>
        <v/>
      </c>
      <c r="E130" s="89" t="str">
        <f>IF('Prezenční listina'!F128=0,"",'Prezenční listina'!D128)</f>
        <v/>
      </c>
      <c r="F130" s="89" t="str">
        <f>IF('Prezenční listina'!F128=0,"",'Prezenční listina'!E128)</f>
        <v/>
      </c>
      <c r="G130" s="93" t="str">
        <f>IF('Prezenční listina'!F128=0,"",'Prezenční listina'!H128)</f>
        <v/>
      </c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</row>
    <row r="131" spans="1:84">
      <c r="A131" s="70" t="str">
        <f t="shared" si="2"/>
        <v/>
      </c>
      <c r="B131" s="98" t="str">
        <f>IF('Prezenční listina'!F129=0,"",'Prezenční listina'!F129)</f>
        <v/>
      </c>
      <c r="C131" s="84" t="str">
        <f>IF('Prezenční listina'!F129=0,"",'Prezenční listina'!B129)</f>
        <v/>
      </c>
      <c r="D131" s="84" t="str">
        <f>IF('Prezenční listina'!F129=0,"",'Prezenční listina'!C129)</f>
        <v/>
      </c>
      <c r="E131" s="89" t="str">
        <f>IF('Prezenční listina'!F129=0,"",'Prezenční listina'!D129)</f>
        <v/>
      </c>
      <c r="F131" s="89" t="str">
        <f>IF('Prezenční listina'!F129=0,"",'Prezenční listina'!E129)</f>
        <v/>
      </c>
      <c r="G131" s="93" t="str">
        <f>IF('Prezenční listina'!F129=0,"",'Prezenční listina'!H129)</f>
        <v/>
      </c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</row>
    <row r="132" spans="1:84">
      <c r="A132" s="70" t="str">
        <f t="shared" si="2"/>
        <v/>
      </c>
      <c r="B132" s="98" t="str">
        <f>IF('Prezenční listina'!F130=0,"",'Prezenční listina'!F130)</f>
        <v/>
      </c>
      <c r="C132" s="84" t="str">
        <f>IF('Prezenční listina'!F130=0,"",'Prezenční listina'!B130)</f>
        <v/>
      </c>
      <c r="D132" s="84" t="str">
        <f>IF('Prezenční listina'!F130=0,"",'Prezenční listina'!C130)</f>
        <v/>
      </c>
      <c r="E132" s="89" t="str">
        <f>IF('Prezenční listina'!F130=0,"",'Prezenční listina'!D130)</f>
        <v/>
      </c>
      <c r="F132" s="89" t="str">
        <f>IF('Prezenční listina'!F130=0,"",'Prezenční listina'!E130)</f>
        <v/>
      </c>
      <c r="G132" s="93" t="str">
        <f>IF('Prezenční listina'!F130=0,"",'Prezenční listina'!H130)</f>
        <v/>
      </c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</row>
    <row r="133" spans="1:84">
      <c r="A133" s="70" t="str">
        <f t="shared" si="2"/>
        <v/>
      </c>
      <c r="B133" s="98" t="str">
        <f>IF('Prezenční listina'!F131=0,"",'Prezenční listina'!F131)</f>
        <v/>
      </c>
      <c r="C133" s="84" t="str">
        <f>IF('Prezenční listina'!F131=0,"",'Prezenční listina'!B131)</f>
        <v/>
      </c>
      <c r="D133" s="84" t="str">
        <f>IF('Prezenční listina'!F131=0,"",'Prezenční listina'!C131)</f>
        <v/>
      </c>
      <c r="E133" s="89" t="str">
        <f>IF('Prezenční listina'!F131=0,"",'Prezenční listina'!D131)</f>
        <v/>
      </c>
      <c r="F133" s="89" t="str">
        <f>IF('Prezenční listina'!F131=0,"",'Prezenční listina'!E131)</f>
        <v/>
      </c>
      <c r="G133" s="93" t="str">
        <f>IF('Prezenční listina'!F131=0,"",'Prezenční listina'!H131)</f>
        <v/>
      </c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</row>
    <row r="134" spans="1:84">
      <c r="A134" s="70" t="str">
        <f t="shared" si="2"/>
        <v/>
      </c>
      <c r="B134" s="98" t="str">
        <f>IF('Prezenční listina'!F132=0,"",'Prezenční listina'!F132)</f>
        <v/>
      </c>
      <c r="C134" s="84" t="str">
        <f>IF('Prezenční listina'!F132=0,"",'Prezenční listina'!B132)</f>
        <v/>
      </c>
      <c r="D134" s="84" t="str">
        <f>IF('Prezenční listina'!F132=0,"",'Prezenční listina'!C132)</f>
        <v/>
      </c>
      <c r="E134" s="89" t="str">
        <f>IF('Prezenční listina'!F132=0,"",'Prezenční listina'!D132)</f>
        <v/>
      </c>
      <c r="F134" s="89" t="str">
        <f>IF('Prezenční listina'!F132=0,"",'Prezenční listina'!E132)</f>
        <v/>
      </c>
      <c r="G134" s="93" t="str">
        <f>IF('Prezenční listina'!F132=0,"",'Prezenční listina'!H132)</f>
        <v/>
      </c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</row>
    <row r="135" spans="1:84">
      <c r="A135" s="70" t="str">
        <f t="shared" si="2"/>
        <v/>
      </c>
      <c r="B135" s="98" t="str">
        <f>IF('Prezenční listina'!F133=0,"",'Prezenční listina'!F133)</f>
        <v/>
      </c>
      <c r="C135" s="84" t="str">
        <f>IF('Prezenční listina'!F133=0,"",'Prezenční listina'!B133)</f>
        <v/>
      </c>
      <c r="D135" s="84" t="str">
        <f>IF('Prezenční listina'!F133=0,"",'Prezenční listina'!C133)</f>
        <v/>
      </c>
      <c r="E135" s="89" t="str">
        <f>IF('Prezenční listina'!F133=0,"",'Prezenční listina'!D133)</f>
        <v/>
      </c>
      <c r="F135" s="89" t="str">
        <f>IF('Prezenční listina'!F133=0,"",'Prezenční listina'!E133)</f>
        <v/>
      </c>
      <c r="G135" s="93" t="str">
        <f>IF('Prezenční listina'!F133=0,"",'Prezenční listina'!H133)</f>
        <v/>
      </c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</row>
    <row r="136" spans="1:84">
      <c r="A136" s="70" t="str">
        <f t="shared" si="2"/>
        <v/>
      </c>
      <c r="B136" s="98" t="str">
        <f>IF('Prezenční listina'!F134=0,"",'Prezenční listina'!F134)</f>
        <v/>
      </c>
      <c r="C136" s="84" t="str">
        <f>IF('Prezenční listina'!F134=0,"",'Prezenční listina'!B134)</f>
        <v/>
      </c>
      <c r="D136" s="84" t="str">
        <f>IF('Prezenční listina'!F134=0,"",'Prezenční listina'!C134)</f>
        <v/>
      </c>
      <c r="E136" s="89" t="str">
        <f>IF('Prezenční listina'!F134=0,"",'Prezenční listina'!D134)</f>
        <v/>
      </c>
      <c r="F136" s="89" t="str">
        <f>IF('Prezenční listina'!F134=0,"",'Prezenční listina'!E134)</f>
        <v/>
      </c>
      <c r="G136" s="93" t="str">
        <f>IF('Prezenční listina'!F134=0,"",'Prezenční listina'!H134)</f>
        <v/>
      </c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</row>
    <row r="137" spans="1:84">
      <c r="A137" s="70" t="str">
        <f t="shared" si="2"/>
        <v/>
      </c>
      <c r="B137" s="98" t="str">
        <f>IF('Prezenční listina'!F135=0,"",'Prezenční listina'!F135)</f>
        <v/>
      </c>
      <c r="C137" s="84" t="str">
        <f>IF('Prezenční listina'!F135=0,"",'Prezenční listina'!B135)</f>
        <v/>
      </c>
      <c r="D137" s="84" t="str">
        <f>IF('Prezenční listina'!F135=0,"",'Prezenční listina'!C135)</f>
        <v/>
      </c>
      <c r="E137" s="89" t="str">
        <f>IF('Prezenční listina'!F135=0,"",'Prezenční listina'!D135)</f>
        <v/>
      </c>
      <c r="F137" s="89" t="str">
        <f>IF('Prezenční listina'!F135=0,"",'Prezenční listina'!E135)</f>
        <v/>
      </c>
      <c r="G137" s="93" t="str">
        <f>IF('Prezenční listina'!F135=0,"",'Prezenční listina'!H135)</f>
        <v/>
      </c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</row>
    <row r="138" spans="1:84">
      <c r="A138" s="70" t="str">
        <f t="shared" si="2"/>
        <v/>
      </c>
      <c r="B138" s="98" t="str">
        <f>IF('Prezenční listina'!F136=0,"",'Prezenční listina'!F136)</f>
        <v/>
      </c>
      <c r="C138" s="84" t="str">
        <f>IF('Prezenční listina'!F136=0,"",'Prezenční listina'!B136)</f>
        <v/>
      </c>
      <c r="D138" s="84" t="str">
        <f>IF('Prezenční listina'!F136=0,"",'Prezenční listina'!C136)</f>
        <v/>
      </c>
      <c r="E138" s="89" t="str">
        <f>IF('Prezenční listina'!F136=0,"",'Prezenční listina'!D136)</f>
        <v/>
      </c>
      <c r="F138" s="89" t="str">
        <f>IF('Prezenční listina'!F136=0,"",'Prezenční listina'!E136)</f>
        <v/>
      </c>
      <c r="G138" s="93" t="str">
        <f>IF('Prezenční listina'!F136=0,"",'Prezenční listina'!H136)</f>
        <v/>
      </c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</row>
    <row r="139" spans="1:84">
      <c r="A139" s="70" t="str">
        <f t="shared" si="2"/>
        <v/>
      </c>
      <c r="B139" s="98" t="str">
        <f>IF('Prezenční listina'!F137=0,"",'Prezenční listina'!F137)</f>
        <v/>
      </c>
      <c r="C139" s="84" t="str">
        <f>IF('Prezenční listina'!F137=0,"",'Prezenční listina'!B137)</f>
        <v/>
      </c>
      <c r="D139" s="84" t="str">
        <f>IF('Prezenční listina'!F137=0,"",'Prezenční listina'!C137)</f>
        <v/>
      </c>
      <c r="E139" s="89" t="str">
        <f>IF('Prezenční listina'!F137=0,"",'Prezenční listina'!D137)</f>
        <v/>
      </c>
      <c r="F139" s="89" t="str">
        <f>IF('Prezenční listina'!F137=0,"",'Prezenční listina'!E137)</f>
        <v/>
      </c>
      <c r="G139" s="93" t="str">
        <f>IF('Prezenční listina'!F137=0,"",'Prezenční listina'!H137)</f>
        <v/>
      </c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</row>
    <row r="140" spans="1:84">
      <c r="A140" s="70" t="str">
        <f t="shared" si="2"/>
        <v/>
      </c>
      <c r="B140" s="98" t="str">
        <f>IF('Prezenční listina'!F138=0,"",'Prezenční listina'!F138)</f>
        <v/>
      </c>
      <c r="C140" s="84" t="str">
        <f>IF('Prezenční listina'!F138=0,"",'Prezenční listina'!B138)</f>
        <v/>
      </c>
      <c r="D140" s="84" t="str">
        <f>IF('Prezenční listina'!F138=0,"",'Prezenční listina'!C138)</f>
        <v/>
      </c>
      <c r="E140" s="89" t="str">
        <f>IF('Prezenční listina'!F138=0,"",'Prezenční listina'!D138)</f>
        <v/>
      </c>
      <c r="F140" s="89" t="str">
        <f>IF('Prezenční listina'!F138=0,"",'Prezenční listina'!E138)</f>
        <v/>
      </c>
      <c r="G140" s="93" t="str">
        <f>IF('Prezenční listina'!F138=0,"",'Prezenční listina'!H138)</f>
        <v/>
      </c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</row>
    <row r="141" spans="1:84" ht="13.5" thickBot="1">
      <c r="A141" s="72" t="str">
        <f t="shared" si="2"/>
        <v/>
      </c>
      <c r="B141" s="99" t="str">
        <f>IF('Prezenční listina'!F139=0,"",'Prezenční listina'!F139)</f>
        <v/>
      </c>
      <c r="C141" s="85" t="str">
        <f>IF('Prezenční listina'!F139=0,"",'Prezenční listina'!B139)</f>
        <v/>
      </c>
      <c r="D141" s="85" t="str">
        <f>IF('Prezenční listina'!F139=0,"",'Prezenční listina'!C139)</f>
        <v/>
      </c>
      <c r="E141" s="94" t="str">
        <f>IF('Prezenční listina'!F139=0,"",'Prezenční listina'!D139)</f>
        <v/>
      </c>
      <c r="F141" s="94" t="str">
        <f>IF('Prezenční listina'!F139=0,"",'Prezenční listina'!E139)</f>
        <v/>
      </c>
      <c r="G141" s="95" t="str">
        <f>IF('Prezenční listina'!F139=0,"",'Prezenční listina'!H139)</f>
        <v/>
      </c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</row>
    <row r="142" spans="1:84" s="63" customFormat="1">
      <c r="A142" s="73"/>
      <c r="B142" s="74"/>
      <c r="C142" s="71"/>
      <c r="D142" s="71"/>
      <c r="E142" s="75"/>
      <c r="F142" s="75"/>
      <c r="G142" s="75"/>
    </row>
    <row r="143" spans="1:84" s="63" customFormat="1">
      <c r="A143" s="73"/>
      <c r="B143" s="74"/>
      <c r="C143" s="71"/>
      <c r="D143" s="71"/>
      <c r="E143" s="75"/>
      <c r="F143" s="75"/>
      <c r="G143" s="75"/>
    </row>
    <row r="144" spans="1:84" s="63" customFormat="1">
      <c r="A144" s="73"/>
      <c r="B144" s="74"/>
      <c r="C144" s="71"/>
      <c r="D144" s="71"/>
      <c r="E144" s="75"/>
      <c r="F144" s="75"/>
      <c r="G144" s="75"/>
    </row>
    <row r="145" spans="1:7" s="63" customFormat="1">
      <c r="A145" s="73"/>
      <c r="B145" s="74"/>
      <c r="C145" s="71"/>
      <c r="D145" s="71"/>
      <c r="E145" s="75"/>
      <c r="F145" s="75"/>
      <c r="G145" s="75"/>
    </row>
    <row r="146" spans="1:7" s="63" customFormat="1">
      <c r="A146" s="73"/>
      <c r="B146" s="74"/>
      <c r="C146" s="71"/>
      <c r="D146" s="71"/>
      <c r="E146" s="75"/>
      <c r="F146" s="75"/>
      <c r="G146" s="75"/>
    </row>
    <row r="147" spans="1:7" s="63" customFormat="1">
      <c r="A147" s="73"/>
      <c r="B147" s="74"/>
      <c r="C147" s="71"/>
      <c r="D147" s="71"/>
      <c r="E147" s="75"/>
      <c r="F147" s="75"/>
      <c r="G147" s="75"/>
    </row>
    <row r="148" spans="1:7" s="63" customFormat="1">
      <c r="A148" s="73"/>
      <c r="B148" s="74"/>
      <c r="C148" s="71"/>
      <c r="D148" s="71"/>
      <c r="E148" s="75"/>
      <c r="F148" s="75"/>
      <c r="G148" s="75"/>
    </row>
    <row r="149" spans="1:7" s="63" customFormat="1">
      <c r="A149" s="73"/>
      <c r="B149" s="74"/>
      <c r="C149" s="71"/>
      <c r="D149" s="71"/>
      <c r="E149" s="75"/>
      <c r="F149" s="75"/>
      <c r="G149" s="75"/>
    </row>
    <row r="150" spans="1:7" s="63" customFormat="1">
      <c r="A150" s="73"/>
      <c r="B150" s="74"/>
      <c r="C150" s="71"/>
      <c r="D150" s="71"/>
      <c r="E150" s="75"/>
      <c r="F150" s="75"/>
      <c r="G150" s="75"/>
    </row>
    <row r="151" spans="1:7" s="63" customFormat="1">
      <c r="A151" s="73"/>
      <c r="B151" s="74"/>
      <c r="C151" s="71"/>
      <c r="D151" s="71"/>
      <c r="E151" s="75"/>
      <c r="F151" s="75"/>
      <c r="G151" s="75"/>
    </row>
    <row r="152" spans="1:7" s="63" customFormat="1">
      <c r="A152" s="73"/>
      <c r="E152" s="76"/>
    </row>
    <row r="153" spans="1:7" s="63" customFormat="1">
      <c r="A153" s="73"/>
      <c r="E153" s="76"/>
    </row>
    <row r="154" spans="1:7" s="63" customFormat="1">
      <c r="A154" s="73"/>
      <c r="E154" s="76"/>
    </row>
    <row r="155" spans="1:7" s="63" customFormat="1">
      <c r="A155" s="73"/>
      <c r="E155" s="76"/>
    </row>
    <row r="156" spans="1:7" s="63" customFormat="1">
      <c r="A156" s="73"/>
      <c r="E156" s="76"/>
    </row>
    <row r="157" spans="1:7" s="63" customFormat="1">
      <c r="A157" s="73"/>
      <c r="E157" s="76"/>
    </row>
    <row r="158" spans="1:7" s="63" customFormat="1">
      <c r="A158" s="73"/>
      <c r="E158" s="76"/>
    </row>
    <row r="159" spans="1:7" s="63" customFormat="1">
      <c r="A159" s="73"/>
      <c r="E159" s="76"/>
    </row>
    <row r="160" spans="1:7" s="63" customFormat="1">
      <c r="A160" s="73"/>
      <c r="E160" s="76"/>
    </row>
    <row r="161" spans="1:5" s="63" customFormat="1" ht="26.25">
      <c r="A161" s="73"/>
      <c r="D161" s="77"/>
      <c r="E161" s="76"/>
    </row>
    <row r="162" spans="1:5" s="63" customFormat="1">
      <c r="A162" s="73"/>
      <c r="E162" s="76"/>
    </row>
    <row r="163" spans="1:5" s="63" customFormat="1">
      <c r="A163" s="73"/>
      <c r="E163" s="76"/>
    </row>
    <row r="164" spans="1:5" s="63" customFormat="1">
      <c r="A164" s="73"/>
      <c r="E164" s="76"/>
    </row>
    <row r="165" spans="1:5" s="63" customFormat="1">
      <c r="A165" s="73"/>
      <c r="E165" s="76"/>
    </row>
    <row r="166" spans="1:5" s="63" customFormat="1">
      <c r="A166" s="73"/>
      <c r="E166" s="76"/>
    </row>
    <row r="167" spans="1:5" s="63" customFormat="1">
      <c r="A167" s="73"/>
      <c r="E167" s="76"/>
    </row>
    <row r="168" spans="1:5" s="63" customFormat="1">
      <c r="A168" s="73"/>
      <c r="E168" s="76"/>
    </row>
    <row r="169" spans="1:5" s="63" customFormat="1">
      <c r="A169" s="73"/>
      <c r="E169" s="76"/>
    </row>
    <row r="170" spans="1:5" s="63" customFormat="1">
      <c r="A170" s="73"/>
      <c r="E170" s="76"/>
    </row>
    <row r="171" spans="1:5" s="63" customFormat="1">
      <c r="A171" s="73"/>
      <c r="E171" s="76"/>
    </row>
    <row r="172" spans="1:5" s="63" customFormat="1">
      <c r="A172" s="73"/>
      <c r="E172" s="76"/>
    </row>
    <row r="173" spans="1:5" s="63" customFormat="1">
      <c r="A173" s="73"/>
      <c r="E173" s="76"/>
    </row>
    <row r="174" spans="1:5" s="63" customFormat="1">
      <c r="A174" s="73"/>
      <c r="E174" s="76"/>
    </row>
    <row r="175" spans="1:5" s="63" customFormat="1">
      <c r="A175" s="73"/>
      <c r="E175" s="76"/>
    </row>
    <row r="176" spans="1:5" s="63" customFormat="1">
      <c r="A176" s="73"/>
      <c r="E176" s="76"/>
    </row>
    <row r="177" spans="1:5" s="63" customFormat="1">
      <c r="A177" s="73"/>
      <c r="E177" s="76"/>
    </row>
    <row r="178" spans="1:5" s="63" customFormat="1">
      <c r="A178" s="73"/>
      <c r="E178" s="76"/>
    </row>
    <row r="179" spans="1:5" s="63" customFormat="1">
      <c r="A179" s="73"/>
      <c r="E179" s="76"/>
    </row>
    <row r="180" spans="1:5" s="63" customFormat="1">
      <c r="A180" s="73"/>
      <c r="E180" s="76"/>
    </row>
    <row r="181" spans="1:5" s="63" customFormat="1">
      <c r="A181" s="73"/>
      <c r="E181" s="76"/>
    </row>
    <row r="182" spans="1:5" s="63" customFormat="1">
      <c r="A182" s="73"/>
      <c r="E182" s="76"/>
    </row>
    <row r="183" spans="1:5" s="63" customFormat="1">
      <c r="A183" s="73"/>
      <c r="E183" s="76"/>
    </row>
    <row r="184" spans="1:5" s="63" customFormat="1">
      <c r="A184" s="73"/>
      <c r="E184" s="76"/>
    </row>
    <row r="185" spans="1:5" s="63" customFormat="1">
      <c r="A185" s="73"/>
      <c r="E185" s="76"/>
    </row>
    <row r="186" spans="1:5" s="63" customFormat="1">
      <c r="A186" s="73"/>
      <c r="E186" s="76"/>
    </row>
  </sheetData>
  <sheetProtection formatCells="0" formatRows="0" insertRows="0" deleteRows="0" sort="0"/>
  <sortState ref="B5:G141">
    <sortCondition ref="B5:B141"/>
  </sortState>
  <mergeCells count="5">
    <mergeCell ref="L5:L12"/>
    <mergeCell ref="A1:G1"/>
    <mergeCell ref="A3:G3"/>
    <mergeCell ref="A2:G2"/>
    <mergeCell ref="I2:J3"/>
  </mergeCells>
  <phoneticPr fontId="5" type="noConversion"/>
  <pageMargins left="0.78740157480314965" right="0.15748031496062992" top="0.23622047244094491" bottom="0.11811023622047245" header="0.19685039370078741" footer="0.15748031496062992"/>
  <pageSetup paperSize="9" scale="75" fitToHeight="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tabColor rgb="FFFF0000"/>
    <pageSetUpPr fitToPage="1"/>
  </sheetPr>
  <dimension ref="A1:AO667"/>
  <sheetViews>
    <sheetView showGridLines="0" tabSelected="1" showWhiteSpace="0" view="pageBreakPreview" zoomScale="130" zoomScaleNormal="100" zoomScaleSheetLayoutView="130" workbookViewId="0">
      <pane ySplit="4" topLeftCell="A5" activePane="bottomLeft" state="frozen"/>
      <selection pane="bottomLeft" activeCell="E16" sqref="E16"/>
    </sheetView>
  </sheetViews>
  <sheetFormatPr defaultRowHeight="12.75"/>
  <cols>
    <col min="1" max="1" width="12.7109375" style="64" bestFit="1" customWidth="1"/>
    <col min="2" max="2" width="9.42578125" style="64" bestFit="1" customWidth="1"/>
    <col min="3" max="3" width="8.7109375" style="64" customWidth="1"/>
    <col min="4" max="4" width="9.42578125" style="64" bestFit="1" customWidth="1"/>
    <col min="5" max="5" width="19.42578125" style="64" bestFit="1" customWidth="1"/>
    <col min="6" max="6" width="15.7109375" style="64" customWidth="1"/>
    <col min="7" max="7" width="8.85546875" style="79" customWidth="1"/>
    <col min="8" max="8" width="32.140625" style="64" customWidth="1"/>
    <col min="9" max="9" width="11.7109375" style="79" customWidth="1"/>
    <col min="10" max="10" width="3.42578125" style="63" customWidth="1"/>
    <col min="11" max="41" width="9.140625" style="63"/>
    <col min="42" max="16384" width="9.140625" style="64"/>
  </cols>
  <sheetData>
    <row r="1" spans="1:41" ht="48.75" customHeight="1" thickBot="1">
      <c r="A1" s="227" t="str">
        <f>"Výsledková listina - Malý svratecký maraton "&amp;'Prezenční listina'!O2</f>
        <v>Výsledková listina - Malý svratecký maraton 2016</v>
      </c>
      <c r="B1" s="228"/>
      <c r="C1" s="228"/>
      <c r="D1" s="228"/>
      <c r="E1" s="228"/>
      <c r="F1" s="228"/>
      <c r="G1" s="228"/>
      <c r="H1" s="228"/>
      <c r="I1" s="229"/>
    </row>
    <row r="2" spans="1:41" ht="26.25" customHeight="1">
      <c r="A2" s="233">
        <v>42602</v>
      </c>
      <c r="B2" s="234"/>
      <c r="C2" s="234"/>
      <c r="D2" s="234"/>
      <c r="E2" s="234"/>
      <c r="F2" s="234"/>
      <c r="G2" s="234"/>
      <c r="H2" s="234"/>
      <c r="I2" s="235"/>
      <c r="K2" s="236" t="s">
        <v>23</v>
      </c>
      <c r="L2" s="237"/>
      <c r="M2" s="237"/>
      <c r="N2" s="237"/>
      <c r="O2" s="238"/>
    </row>
    <row r="3" spans="1:41" ht="18.75" customHeight="1" thickBot="1">
      <c r="A3" s="230" t="str">
        <f>'Prezenční listina'!O2-1953&amp;". ročník"</f>
        <v>63. ročník</v>
      </c>
      <c r="B3" s="231"/>
      <c r="C3" s="231"/>
      <c r="D3" s="231"/>
      <c r="E3" s="231"/>
      <c r="F3" s="231"/>
      <c r="G3" s="231"/>
      <c r="H3" s="231"/>
      <c r="I3" s="232"/>
      <c r="K3" s="239"/>
      <c r="L3" s="240"/>
      <c r="M3" s="240"/>
      <c r="N3" s="240"/>
      <c r="O3" s="241"/>
    </row>
    <row r="4" spans="1:41" ht="25.5" customHeight="1" thickBot="1">
      <c r="A4" s="80" t="s">
        <v>11</v>
      </c>
      <c r="B4" s="81" t="s">
        <v>12</v>
      </c>
      <c r="C4" s="82" t="s">
        <v>3</v>
      </c>
      <c r="D4" s="81" t="s">
        <v>7</v>
      </c>
      <c r="E4" s="82" t="s">
        <v>6</v>
      </c>
      <c r="F4" s="82" t="s">
        <v>0</v>
      </c>
      <c r="G4" s="82" t="s">
        <v>1</v>
      </c>
      <c r="H4" s="82" t="s">
        <v>4</v>
      </c>
      <c r="I4" s="83" t="s">
        <v>8</v>
      </c>
      <c r="K4" s="239"/>
      <c r="L4" s="240"/>
      <c r="M4" s="240"/>
      <c r="N4" s="240"/>
      <c r="O4" s="241"/>
    </row>
    <row r="5" spans="1:41" s="111" customFormat="1" ht="20.100000000000001" customHeight="1">
      <c r="A5" s="105">
        <v>1</v>
      </c>
      <c r="B5" s="106">
        <v>1</v>
      </c>
      <c r="C5" s="107" t="str">
        <f>'Startovní listina'!G30</f>
        <v>A</v>
      </c>
      <c r="D5" s="107">
        <f>'Startovní listina'!B30</f>
        <v>31</v>
      </c>
      <c r="E5" s="108" t="str">
        <f>'Startovní listina'!C30</f>
        <v>Kohut</v>
      </c>
      <c r="F5" s="108" t="str">
        <f>'Startovní listina'!D30</f>
        <v>Jan</v>
      </c>
      <c r="G5" s="108">
        <f>'Startovní listina'!E30</f>
        <v>1985</v>
      </c>
      <c r="H5" s="108" t="str">
        <f>'Startovní listina'!F30</f>
        <v>Elite Sport Team Blansko</v>
      </c>
      <c r="I5" s="109">
        <v>8.1365740740740738E-2</v>
      </c>
      <c r="J5" s="110"/>
      <c r="K5" s="239"/>
      <c r="L5" s="240"/>
      <c r="M5" s="240"/>
      <c r="N5" s="240"/>
      <c r="O5" s="241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</row>
    <row r="6" spans="1:41" s="111" customFormat="1" ht="20.100000000000001" customHeight="1">
      <c r="A6" s="105">
        <f>IF('Výsledková listina'!D5&lt;&gt;"",A5+1,"")</f>
        <v>2</v>
      </c>
      <c r="B6" s="106">
        <v>1</v>
      </c>
      <c r="C6" s="107" t="str">
        <f>'Startovní listina'!G67</f>
        <v>B</v>
      </c>
      <c r="D6" s="107">
        <f>'Startovní listina'!B67</f>
        <v>83</v>
      </c>
      <c r="E6" s="108" t="str">
        <f>'Startovní listina'!C67</f>
        <v>Orálek</v>
      </c>
      <c r="F6" s="108" t="str">
        <f>'Startovní listina'!D67</f>
        <v>Daniel</v>
      </c>
      <c r="G6" s="108">
        <f>'Startovní listina'!E67</f>
        <v>1970</v>
      </c>
      <c r="H6" s="108" t="str">
        <f>'Startovní listina'!F67</f>
        <v>adidas Boost Team/AC Moravská Slávia Brno</v>
      </c>
      <c r="I6" s="109">
        <v>8.2118055555555555E-2</v>
      </c>
      <c r="J6" s="110"/>
      <c r="K6" s="239"/>
      <c r="L6" s="240"/>
      <c r="M6" s="240"/>
      <c r="N6" s="240"/>
      <c r="O6" s="241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</row>
    <row r="7" spans="1:41" ht="20.100000000000001" customHeight="1">
      <c r="A7" s="105">
        <f>IF('Výsledková listina'!D6&lt;&gt;"",A6+1,"")</f>
        <v>3</v>
      </c>
      <c r="B7" s="106">
        <v>2</v>
      </c>
      <c r="C7" s="107" t="str">
        <f>'Startovní listina'!G35</f>
        <v>A</v>
      </c>
      <c r="D7" s="107">
        <f>'Startovní listina'!B35</f>
        <v>37</v>
      </c>
      <c r="E7" s="108" t="str">
        <f>'Startovní listina'!C35</f>
        <v>Hrdina</v>
      </c>
      <c r="F7" s="108" t="str">
        <f>'Startovní listina'!D35</f>
        <v>Tomáš</v>
      </c>
      <c r="G7" s="108">
        <f>'Startovní listina'!E35</f>
        <v>1979</v>
      </c>
      <c r="H7" s="108" t="str">
        <f>'Startovní listina'!F35</f>
        <v>Běžecký klub Brno</v>
      </c>
      <c r="I7" s="109">
        <v>9.2048611111111109E-2</v>
      </c>
      <c r="K7" s="239"/>
      <c r="L7" s="240"/>
      <c r="M7" s="240"/>
      <c r="N7" s="240"/>
      <c r="O7" s="241"/>
    </row>
    <row r="8" spans="1:41" ht="20.100000000000001" customHeight="1">
      <c r="A8" s="105">
        <f>IF('Výsledková listina'!D7&lt;&gt;"",A7+1,"")</f>
        <v>4</v>
      </c>
      <c r="B8" s="106">
        <v>1</v>
      </c>
      <c r="C8" s="107" t="str">
        <f>'Startovní listina'!G63</f>
        <v>C</v>
      </c>
      <c r="D8" s="107">
        <f>'Startovní listina'!B63</f>
        <v>77</v>
      </c>
      <c r="E8" s="108" t="str">
        <f>'Startovní listina'!C63</f>
        <v>Rerych</v>
      </c>
      <c r="F8" s="108" t="str">
        <f>'Startovní listina'!D63</f>
        <v>Jiří</v>
      </c>
      <c r="G8" s="108">
        <f>'Startovní listina'!E63</f>
        <v>1962</v>
      </c>
      <c r="H8" s="108" t="str">
        <f>'Startovní listina'!F63</f>
        <v>adidas Boost Team/AC Moravská Slávia Brno</v>
      </c>
      <c r="I8" s="109">
        <v>9.4375000000000001E-2</v>
      </c>
      <c r="K8" s="239"/>
      <c r="L8" s="240"/>
      <c r="M8" s="240"/>
      <c r="N8" s="240"/>
      <c r="O8" s="241"/>
    </row>
    <row r="9" spans="1:41" ht="20.100000000000001" customHeight="1">
      <c r="A9" s="105">
        <f>IF('Výsledková listina'!D8&lt;&gt;"",A8+1,"")</f>
        <v>5</v>
      </c>
      <c r="B9" s="106">
        <v>2</v>
      </c>
      <c r="C9" s="107" t="str">
        <f>'Startovní listina'!G31</f>
        <v>B</v>
      </c>
      <c r="D9" s="107">
        <f>'Startovní listina'!B31</f>
        <v>33</v>
      </c>
      <c r="E9" s="108" t="str">
        <f>'Startovní listina'!C31</f>
        <v>Dvořáček</v>
      </c>
      <c r="F9" s="108" t="str">
        <f>'Startovní listina'!D31</f>
        <v>Jiří</v>
      </c>
      <c r="G9" s="108">
        <f>'Startovní listina'!E31</f>
        <v>1968</v>
      </c>
      <c r="H9" s="108" t="str">
        <f>'Startovní listina'!F31</f>
        <v>Elite sport team</v>
      </c>
      <c r="I9" s="109">
        <v>9.4803240740740743E-2</v>
      </c>
      <c r="K9" s="239"/>
      <c r="L9" s="240"/>
      <c r="M9" s="240"/>
      <c r="N9" s="240"/>
      <c r="O9" s="241"/>
    </row>
    <row r="10" spans="1:41" ht="20.100000000000001" customHeight="1">
      <c r="A10" s="105">
        <f>IF('Výsledková listina'!D9&lt;&gt;"",A9+1,"")</f>
        <v>6</v>
      </c>
      <c r="B10" s="106">
        <v>2</v>
      </c>
      <c r="C10" s="107" t="str">
        <f>'Startovní listina'!G55</f>
        <v>C</v>
      </c>
      <c r="D10" s="107">
        <f>'Startovní listina'!B55</f>
        <v>64</v>
      </c>
      <c r="E10" s="108" t="str">
        <f>'Startovní listina'!C55</f>
        <v>Ožana</v>
      </c>
      <c r="F10" s="108" t="str">
        <f>'Startovní listina'!D55</f>
        <v>Václav</v>
      </c>
      <c r="G10" s="108">
        <f>'Startovní listina'!E55</f>
        <v>1964</v>
      </c>
      <c r="H10" s="108" t="str">
        <f>'Startovní listina'!F55</f>
        <v>Atletic Třebíč</v>
      </c>
      <c r="I10" s="109">
        <v>9.5300925925925928E-2</v>
      </c>
      <c r="K10" s="239"/>
      <c r="L10" s="240"/>
      <c r="M10" s="240"/>
      <c r="N10" s="240"/>
      <c r="O10" s="241"/>
    </row>
    <row r="11" spans="1:41" ht="20.100000000000001" customHeight="1">
      <c r="A11" s="105">
        <f>IF('Výsledková listina'!D10&lt;&gt;"",A10+1,"")</f>
        <v>7</v>
      </c>
      <c r="B11" s="106">
        <v>3</v>
      </c>
      <c r="C11" s="107" t="str">
        <f>'Startovní listina'!G47</f>
        <v>B</v>
      </c>
      <c r="D11" s="107">
        <f>'Startovní listina'!B47</f>
        <v>54</v>
      </c>
      <c r="E11" s="108" t="str">
        <f>'Startovní listina'!C47</f>
        <v>Hýbl</v>
      </c>
      <c r="F11" s="108" t="str">
        <f>'Startovní listina'!D47</f>
        <v>Jiří</v>
      </c>
      <c r="G11" s="108">
        <f>'Startovní listina'!E47</f>
        <v>1967</v>
      </c>
      <c r="H11" s="108" t="str">
        <f>'Startovní listina'!F47</f>
        <v>Hrušovany u Brna</v>
      </c>
      <c r="I11" s="109">
        <v>9.7094907407407408E-2</v>
      </c>
      <c r="K11" s="239"/>
      <c r="L11" s="240"/>
      <c r="M11" s="240"/>
      <c r="N11" s="240"/>
      <c r="O11" s="241"/>
    </row>
    <row r="12" spans="1:41" ht="20.100000000000001" customHeight="1">
      <c r="A12" s="105">
        <f>IF('Výsledková listina'!D11&lt;&gt;"",A11+1,"")</f>
        <v>8</v>
      </c>
      <c r="B12" s="106">
        <v>3</v>
      </c>
      <c r="C12" s="107" t="str">
        <f>'Startovní listina'!G16</f>
        <v>A</v>
      </c>
      <c r="D12" s="107">
        <f>'Startovní listina'!B16</f>
        <v>12</v>
      </c>
      <c r="E12" s="108" t="str">
        <f>'Startovní listina'!C16</f>
        <v>Koudelka</v>
      </c>
      <c r="F12" s="108" t="str">
        <f>'Startovní listina'!D16</f>
        <v>Lukáš</v>
      </c>
      <c r="G12" s="108">
        <f>'Startovní listina'!E16</f>
        <v>1983</v>
      </c>
      <c r="H12" s="108" t="str">
        <f>'Startovní listina'!F16</f>
        <v>AK Drnovice</v>
      </c>
      <c r="I12" s="109">
        <v>9.736111111111112E-2</v>
      </c>
      <c r="K12" s="239"/>
      <c r="L12" s="240"/>
      <c r="M12" s="240"/>
      <c r="N12" s="240"/>
      <c r="O12" s="241"/>
    </row>
    <row r="13" spans="1:41" ht="20.100000000000001" customHeight="1" thickBot="1">
      <c r="A13" s="105">
        <f>IF('Výsledková listina'!D12&lt;&gt;"",A12+1,"")</f>
        <v>9</v>
      </c>
      <c r="B13" s="106">
        <v>1</v>
      </c>
      <c r="C13" s="107" t="str">
        <f>'Startovní listina'!G32</f>
        <v>F</v>
      </c>
      <c r="D13" s="107">
        <f>'Startovní listina'!B32</f>
        <v>34</v>
      </c>
      <c r="E13" s="108" t="str">
        <f>'Startovní listina'!C32</f>
        <v>Dýrová Macháčková</v>
      </c>
      <c r="F13" s="108" t="str">
        <f>'Startovní listina'!D32</f>
        <v>Šárka</v>
      </c>
      <c r="G13" s="108">
        <f>'Startovní listina'!E32</f>
        <v>1983</v>
      </c>
      <c r="H13" s="108" t="str">
        <f>'Startovní listina'!F32</f>
        <v>AK Olymp Brno</v>
      </c>
      <c r="I13" s="109">
        <v>9.8333333333333328E-2</v>
      </c>
      <c r="K13" s="242"/>
      <c r="L13" s="243"/>
      <c r="M13" s="243"/>
      <c r="N13" s="243"/>
      <c r="O13" s="244"/>
    </row>
    <row r="14" spans="1:41" ht="20.100000000000001" customHeight="1">
      <c r="A14" s="105">
        <f>IF('Výsledková listina'!D13&lt;&gt;"",A13+1,"")</f>
        <v>10</v>
      </c>
      <c r="B14" s="106">
        <v>3</v>
      </c>
      <c r="C14" s="107" t="str">
        <f>'Startovní listina'!G12</f>
        <v>C</v>
      </c>
      <c r="D14" s="107">
        <f>'Startovní listina'!B12</f>
        <v>8</v>
      </c>
      <c r="E14" s="108" t="str">
        <f>'Startovní listina'!C12</f>
        <v>Chramosta</v>
      </c>
      <c r="F14" s="108" t="str">
        <f>'Startovní listina'!D12</f>
        <v>Jaroslav</v>
      </c>
      <c r="G14" s="108">
        <f>'Startovní listina'!E12</f>
        <v>1966</v>
      </c>
      <c r="H14" s="108" t="str">
        <f>'Startovní listina'!F12</f>
        <v>JABOJA Team Děčín</v>
      </c>
      <c r="I14" s="109">
        <v>9.8761574074074085E-2</v>
      </c>
    </row>
    <row r="15" spans="1:41" ht="20.100000000000001" customHeight="1">
      <c r="A15" s="105">
        <f>IF('Výsledková listina'!D14&lt;&gt;"",A14+1,"")</f>
        <v>11</v>
      </c>
      <c r="B15" s="106">
        <v>4</v>
      </c>
      <c r="C15" s="107" t="str">
        <f>'Startovní listina'!G52</f>
        <v>A</v>
      </c>
      <c r="D15" s="107">
        <f>'Startovní listina'!B52</f>
        <v>61</v>
      </c>
      <c r="E15" s="108" t="str">
        <f>'Startovní listina'!C52</f>
        <v>Nováček</v>
      </c>
      <c r="F15" s="108" t="str">
        <f>'Startovní listina'!D52</f>
        <v>Tomáš</v>
      </c>
      <c r="G15" s="108">
        <f>'Startovní listina'!E52</f>
        <v>1983</v>
      </c>
      <c r="H15" s="108" t="str">
        <f>'Startovní listina'!F52</f>
        <v>Atletic Třebíč</v>
      </c>
      <c r="I15" s="109">
        <v>0.10011574074074074</v>
      </c>
    </row>
    <row r="16" spans="1:41" ht="20.100000000000001" customHeight="1">
      <c r="A16" s="105">
        <f>IF('Výsledková listina'!D15&lt;&gt;"",A15+1,"")</f>
        <v>12</v>
      </c>
      <c r="B16" s="106">
        <v>2</v>
      </c>
      <c r="C16" s="107" t="str">
        <f>'Startovní listina'!G36</f>
        <v>F</v>
      </c>
      <c r="D16" s="107">
        <f>'Startovní listina'!B36</f>
        <v>38</v>
      </c>
      <c r="E16" s="108" t="str">
        <f>'Startovní listina'!C36</f>
        <v>Pešáková</v>
      </c>
      <c r="F16" s="108" t="str">
        <f>'Startovní listina'!D36</f>
        <v>Mirka</v>
      </c>
      <c r="G16" s="108">
        <f>'Startovní listina'!E36</f>
        <v>1985</v>
      </c>
      <c r="H16" s="108" t="str">
        <f>'Startovní listina'!F36</f>
        <v>AC Racers Tetčice</v>
      </c>
      <c r="I16" s="109">
        <v>0.10065972222222223</v>
      </c>
    </row>
    <row r="17" spans="1:13" ht="20.100000000000001" customHeight="1">
      <c r="A17" s="105">
        <f>IF('Výsledková listina'!D16&lt;&gt;"",A16+1,"")</f>
        <v>13</v>
      </c>
      <c r="B17" s="106">
        <v>4</v>
      </c>
      <c r="C17" s="107" t="str">
        <f>'Startovní listina'!G76</f>
        <v>B</v>
      </c>
      <c r="D17" s="107">
        <f>'Startovní listina'!B76</f>
        <v>93</v>
      </c>
      <c r="E17" s="108" t="str">
        <f>'Startovní listina'!C76</f>
        <v>Konečný</v>
      </c>
      <c r="F17" s="108" t="str">
        <f>'Startovní listina'!D76</f>
        <v>Libor</v>
      </c>
      <c r="G17" s="108">
        <f>'Startovní listina'!E76</f>
        <v>1971</v>
      </c>
      <c r="H17" s="108" t="str">
        <f>'Startovní listina'!F76</f>
        <v>Kuřim</v>
      </c>
      <c r="I17" s="109">
        <v>0.10136574074074074</v>
      </c>
    </row>
    <row r="18" spans="1:13" ht="20.100000000000001" customHeight="1">
      <c r="A18" s="105">
        <f>IF('Výsledková listina'!D17&lt;&gt;"",A17+1,"")</f>
        <v>14</v>
      </c>
      <c r="B18" s="106">
        <v>5</v>
      </c>
      <c r="C18" s="107" t="str">
        <f>'Startovní listina'!G61</f>
        <v>A</v>
      </c>
      <c r="D18" s="107">
        <f>'Startovní listina'!B61</f>
        <v>75</v>
      </c>
      <c r="E18" s="108" t="str">
        <f>'Startovní listina'!C61</f>
        <v>Kalich</v>
      </c>
      <c r="F18" s="108" t="str">
        <f>'Startovní listina'!D61</f>
        <v>Radim</v>
      </c>
      <c r="G18" s="108">
        <f>'Startovní listina'!E61</f>
        <v>1985</v>
      </c>
      <c r="H18" s="108" t="str">
        <f>'Startovní listina'!F61</f>
        <v>Odranec</v>
      </c>
      <c r="I18" s="109">
        <v>0.10190972222222222</v>
      </c>
    </row>
    <row r="19" spans="1:13" ht="20.100000000000001" customHeight="1">
      <c r="A19" s="105">
        <f>IF('Výsledková listina'!D18&lt;&gt;"",A18+1,"")</f>
        <v>15</v>
      </c>
      <c r="B19" s="106">
        <v>5</v>
      </c>
      <c r="C19" s="107" t="str">
        <f>'Startovní listina'!G39</f>
        <v>B</v>
      </c>
      <c r="D19" s="107">
        <f>'Startovní listina'!B39</f>
        <v>42</v>
      </c>
      <c r="E19" s="108" t="str">
        <f>'Startovní listina'!C39</f>
        <v>Alman</v>
      </c>
      <c r="F19" s="108" t="str">
        <f>'Startovní listina'!D39</f>
        <v>Dušan</v>
      </c>
      <c r="G19" s="108">
        <f>'Startovní listina'!E39</f>
        <v>1967</v>
      </c>
      <c r="H19" s="108" t="str">
        <f>'Startovní listina'!F39</f>
        <v>Babice nad Svitavou</v>
      </c>
      <c r="I19" s="109">
        <v>0.10225694444444444</v>
      </c>
      <c r="M19" s="100"/>
    </row>
    <row r="20" spans="1:13" ht="20.100000000000001" customHeight="1">
      <c r="A20" s="105">
        <f>IF('Výsledková listina'!D19&lt;&gt;"",A19+1,"")</f>
        <v>16</v>
      </c>
      <c r="B20" s="106">
        <v>4</v>
      </c>
      <c r="C20" s="107" t="str">
        <f>'Startovní listina'!G49</f>
        <v>C</v>
      </c>
      <c r="D20" s="107">
        <f>'Startovní listina'!B49</f>
        <v>58</v>
      </c>
      <c r="E20" s="108" t="str">
        <f>'Startovní listina'!C49</f>
        <v>Šimunek</v>
      </c>
      <c r="F20" s="108" t="str">
        <f>'Startovní listina'!D49</f>
        <v>Martin</v>
      </c>
      <c r="G20" s="108">
        <f>'Startovní listina'!E49</f>
        <v>1966</v>
      </c>
      <c r="H20" s="108" t="str">
        <f>'Startovní listina'!F49</f>
        <v>Botanka running, Modřice</v>
      </c>
      <c r="I20" s="109">
        <v>0.10311342592592593</v>
      </c>
    </row>
    <row r="21" spans="1:13" ht="20.100000000000001" customHeight="1">
      <c r="A21" s="105">
        <f>IF('Výsledková listina'!D20&lt;&gt;"",A20+1,"")</f>
        <v>17</v>
      </c>
      <c r="B21" s="106">
        <v>5</v>
      </c>
      <c r="C21" s="107" t="str">
        <f>'Startovní listina'!G64</f>
        <v>C</v>
      </c>
      <c r="D21" s="107">
        <f>'Startovní listina'!B64</f>
        <v>79</v>
      </c>
      <c r="E21" s="108" t="str">
        <f>'Startovní listina'!C64</f>
        <v>Nosek</v>
      </c>
      <c r="F21" s="108" t="str">
        <f>'Startovní listina'!D64</f>
        <v>Pavel</v>
      </c>
      <c r="G21" s="108">
        <f>'Startovní listina'!E64</f>
        <v>1965</v>
      </c>
      <c r="H21" s="108" t="str">
        <f>'Startovní listina'!F64</f>
        <v>ASK Slavkov o.s.</v>
      </c>
      <c r="I21" s="109">
        <v>0.10436342592592592</v>
      </c>
    </row>
    <row r="22" spans="1:13" ht="20.100000000000001" customHeight="1">
      <c r="A22" s="105">
        <f>IF('Výsledková listina'!D21&lt;&gt;"",A21+1,"")</f>
        <v>18</v>
      </c>
      <c r="B22" s="106">
        <v>6</v>
      </c>
      <c r="C22" s="107" t="str">
        <f>'Startovní listina'!G66</f>
        <v>B</v>
      </c>
      <c r="D22" s="107">
        <f>'Startovní listina'!B66</f>
        <v>82</v>
      </c>
      <c r="E22" s="108" t="str">
        <f>'Startovní listina'!C66</f>
        <v>Šorf</v>
      </c>
      <c r="F22" s="108" t="str">
        <f>'Startovní listina'!D66</f>
        <v>Ivo</v>
      </c>
      <c r="G22" s="108">
        <f>'Startovní listina'!E66</f>
        <v>1975</v>
      </c>
      <c r="H22" s="108" t="str">
        <f>'Startovní listina'!F66</f>
        <v>ABND Racing Team Bystřice nad Pernštejnem</v>
      </c>
      <c r="I22" s="109">
        <v>0.10450231481481481</v>
      </c>
    </row>
    <row r="23" spans="1:13" ht="20.100000000000001" customHeight="1">
      <c r="A23" s="105">
        <f>IF('Výsledková listina'!D22&lt;&gt;"",A22+1,"")</f>
        <v>19</v>
      </c>
      <c r="B23" s="106">
        <v>7</v>
      </c>
      <c r="C23" s="107" t="str">
        <f>'Startovní listina'!G46</f>
        <v>B</v>
      </c>
      <c r="D23" s="107">
        <f>'Startovní listina'!B46</f>
        <v>51</v>
      </c>
      <c r="E23" s="108" t="str">
        <f>'Startovní listina'!C46</f>
        <v>Kropáček</v>
      </c>
      <c r="F23" s="108" t="str">
        <f>'Startovní listina'!D46</f>
        <v>Jaroslav</v>
      </c>
      <c r="G23" s="108">
        <f>'Startovní listina'!E46</f>
        <v>1970</v>
      </c>
      <c r="H23" s="108" t="str">
        <f>'Startovní listina'!F46</f>
        <v>Brno</v>
      </c>
      <c r="I23" s="109">
        <v>0.10474537037037036</v>
      </c>
    </row>
    <row r="24" spans="1:13" ht="20.100000000000001" customHeight="1">
      <c r="A24" s="105">
        <f>IF('Výsledková listina'!D23&lt;&gt;"",A23+1,"")</f>
        <v>20</v>
      </c>
      <c r="B24" s="106">
        <v>6</v>
      </c>
      <c r="C24" s="107" t="str">
        <f>'Startovní listina'!G69</f>
        <v>A</v>
      </c>
      <c r="D24" s="107">
        <f>'Startovní listina'!B69</f>
        <v>85</v>
      </c>
      <c r="E24" s="108" t="str">
        <f>'Startovní listina'!C69</f>
        <v>Řezníček</v>
      </c>
      <c r="F24" s="108" t="str">
        <f>'Startovní listina'!D69</f>
        <v>Roman</v>
      </c>
      <c r="G24" s="108">
        <f>'Startovní listina'!E69</f>
        <v>1977</v>
      </c>
      <c r="H24" s="108" t="str">
        <f>'Startovní listina'!F69</f>
        <v>Žďár nad Sázavou</v>
      </c>
      <c r="I24" s="109">
        <v>0.10564814814814816</v>
      </c>
    </row>
    <row r="25" spans="1:13" ht="20.100000000000001" customHeight="1">
      <c r="A25" s="105">
        <f>IF('Výsledková listina'!D24&lt;&gt;"",A24+1,"")</f>
        <v>21</v>
      </c>
      <c r="B25" s="106">
        <v>8</v>
      </c>
      <c r="C25" s="107" t="str">
        <f>'Startovní listina'!G15</f>
        <v>B</v>
      </c>
      <c r="D25" s="107">
        <f>'Startovní listina'!B15</f>
        <v>11</v>
      </c>
      <c r="E25" s="108" t="str">
        <f>'Startovní listina'!C15</f>
        <v>Kopečný</v>
      </c>
      <c r="F25" s="108" t="str">
        <f>'Startovní listina'!D15</f>
        <v>Dušan</v>
      </c>
      <c r="G25" s="108">
        <f>'Startovní listina'!E15</f>
        <v>1973</v>
      </c>
      <c r="H25" s="108" t="str">
        <f>'Startovní listina'!F15</f>
        <v>AK Drnovice</v>
      </c>
      <c r="I25" s="109">
        <v>0.10587962962962964</v>
      </c>
    </row>
    <row r="26" spans="1:13" ht="20.100000000000001" customHeight="1">
      <c r="A26" s="105">
        <f>IF('Výsledková listina'!D25&lt;&gt;"",A25+1,"")</f>
        <v>22</v>
      </c>
      <c r="B26" s="106">
        <v>7</v>
      </c>
      <c r="C26" s="107" t="str">
        <f>'Startovní listina'!G44</f>
        <v>A</v>
      </c>
      <c r="D26" s="107">
        <f>'Startovní listina'!B44</f>
        <v>48</v>
      </c>
      <c r="E26" s="108" t="str">
        <f>'Startovní listina'!C44</f>
        <v>Příhoda</v>
      </c>
      <c r="F26" s="108" t="str">
        <f>'Startovní listina'!D44</f>
        <v>Jan</v>
      </c>
      <c r="G26" s="108">
        <f>'Startovní listina'!E44</f>
        <v>1983</v>
      </c>
      <c r="H26" s="108" t="str">
        <f>'Startovní listina'!F44</f>
        <v>Ždánice</v>
      </c>
      <c r="I26" s="109">
        <v>0.10611111111111111</v>
      </c>
    </row>
    <row r="27" spans="1:13" ht="20.100000000000001" customHeight="1">
      <c r="A27" s="105">
        <f>IF('Výsledková listina'!D26&lt;&gt;"",A26+1,"")</f>
        <v>23</v>
      </c>
      <c r="B27" s="106">
        <v>9</v>
      </c>
      <c r="C27" s="107" t="str">
        <f>'Startovní listina'!G33</f>
        <v>B</v>
      </c>
      <c r="D27" s="107">
        <f>'Startovní listina'!B33</f>
        <v>35</v>
      </c>
      <c r="E27" s="108" t="str">
        <f>'Startovní listina'!C33</f>
        <v>Dušil</v>
      </c>
      <c r="F27" s="108" t="str">
        <f>'Startovní listina'!D33</f>
        <v>Jaroslav</v>
      </c>
      <c r="G27" s="108">
        <f>'Startovní listina'!E33</f>
        <v>1970</v>
      </c>
      <c r="H27" s="108" t="str">
        <f>'Startovní listina'!F33</f>
        <v>Běžecký klub Brno</v>
      </c>
      <c r="I27" s="109">
        <v>0.10849537037037038</v>
      </c>
    </row>
    <row r="28" spans="1:13" ht="20.100000000000001" customHeight="1">
      <c r="A28" s="105">
        <f>IF('Výsledková listina'!D27&lt;&gt;"",A27+1,"")</f>
        <v>24</v>
      </c>
      <c r="B28" s="106">
        <v>8</v>
      </c>
      <c r="C28" s="107" t="str">
        <f>'Startovní listina'!G84</f>
        <v>A</v>
      </c>
      <c r="D28" s="107">
        <f>'Startovní listina'!B84</f>
        <v>101</v>
      </c>
      <c r="E28" s="108" t="str">
        <f>'Startovní listina'!C84</f>
        <v>Jeneš</v>
      </c>
      <c r="F28" s="108" t="str">
        <f>'Startovní listina'!D84</f>
        <v>Kamil</v>
      </c>
      <c r="G28" s="108">
        <f>'Startovní listina'!E84</f>
        <v>1984</v>
      </c>
      <c r="H28" s="108" t="str">
        <f>'Startovní listina'!F84</f>
        <v>3KJRUN</v>
      </c>
      <c r="I28" s="109">
        <v>0.1086111111111111</v>
      </c>
    </row>
    <row r="29" spans="1:13" ht="20.100000000000001" customHeight="1">
      <c r="A29" s="105">
        <f>IF('Výsledková listina'!D28&lt;&gt;"",A28+1,"")</f>
        <v>25</v>
      </c>
      <c r="B29" s="106">
        <v>1</v>
      </c>
      <c r="C29" s="107" t="str">
        <f>'Startovní listina'!G20</f>
        <v>H</v>
      </c>
      <c r="D29" s="107">
        <f>'Startovní listina'!B20</f>
        <v>18</v>
      </c>
      <c r="E29" s="108" t="str">
        <f>'Startovní listina'!C20</f>
        <v>Krátká</v>
      </c>
      <c r="F29" s="108" t="str">
        <f>'Startovní listina'!D20</f>
        <v>Anna</v>
      </c>
      <c r="G29" s="108">
        <f>'Startovní listina'!E20</f>
        <v>1969</v>
      </c>
      <c r="H29" s="108" t="str">
        <f>'Startovní listina'!F20</f>
        <v>SKP Hvězda Pardubice</v>
      </c>
      <c r="I29" s="109">
        <v>0.10918981481481482</v>
      </c>
    </row>
    <row r="30" spans="1:13" ht="20.100000000000001" customHeight="1">
      <c r="A30" s="105">
        <f>IF('Výsledková listina'!D29&lt;&gt;"",A29+1,"")</f>
        <v>26</v>
      </c>
      <c r="B30" s="106">
        <v>9</v>
      </c>
      <c r="C30" s="107" t="str">
        <f>'Startovní listina'!G45</f>
        <v>A</v>
      </c>
      <c r="D30" s="107">
        <f>'Startovní listina'!B45</f>
        <v>49</v>
      </c>
      <c r="E30" s="108" t="str">
        <f>'Startovní listina'!C45</f>
        <v>Kocur</v>
      </c>
      <c r="F30" s="108" t="str">
        <f>'Startovní listina'!D45</f>
        <v>Lukáš</v>
      </c>
      <c r="G30" s="108">
        <f>'Startovní listina'!E45</f>
        <v>1977</v>
      </c>
      <c r="H30" s="108" t="str">
        <f>'Startovní listina'!F45</f>
        <v>VHS Brno</v>
      </c>
      <c r="I30" s="109">
        <v>0.1095949074074074</v>
      </c>
    </row>
    <row r="31" spans="1:13" ht="20.100000000000001" customHeight="1">
      <c r="A31" s="105">
        <f>IF('Výsledková listina'!D30&lt;&gt;"",A30+1,"")</f>
        <v>27</v>
      </c>
      <c r="B31" s="106">
        <v>10</v>
      </c>
      <c r="C31" s="107" t="str">
        <f>'Startovní listina'!G72</f>
        <v>B</v>
      </c>
      <c r="D31" s="128">
        <f>'Startovní listina'!B72</f>
        <v>89</v>
      </c>
      <c r="E31" s="108" t="str">
        <f>'Startovní listina'!C72</f>
        <v>Weis</v>
      </c>
      <c r="F31" s="108" t="str">
        <f>'Startovní listina'!D72</f>
        <v>Josef</v>
      </c>
      <c r="G31" s="108">
        <f>'Startovní listina'!E72</f>
        <v>1974</v>
      </c>
      <c r="H31" s="108" t="str">
        <f>'Startovní listina'!F72</f>
        <v>Elite Sport Boskovice</v>
      </c>
      <c r="I31" s="109">
        <v>0.11008101851851852</v>
      </c>
    </row>
    <row r="32" spans="1:13" ht="20.100000000000001" customHeight="1">
      <c r="A32" s="105">
        <f>IF('Výsledková listina'!D31&lt;&gt;"",A31+1,"")</f>
        <v>28</v>
      </c>
      <c r="B32" s="106">
        <v>11</v>
      </c>
      <c r="C32" s="107" t="str">
        <f>'Startovní listina'!G37</f>
        <v>B</v>
      </c>
      <c r="D32" s="107">
        <f>'Startovní listina'!B37</f>
        <v>40</v>
      </c>
      <c r="E32" s="108" t="str">
        <f>'Startovní listina'!C37</f>
        <v>Brázda</v>
      </c>
      <c r="F32" s="108" t="str">
        <f>'Startovní listina'!D37</f>
        <v>Richard</v>
      </c>
      <c r="G32" s="108">
        <f>'Startovní listina'!E37</f>
        <v>1975</v>
      </c>
      <c r="H32" s="108" t="str">
        <f>'Startovní listina'!F37</f>
        <v>AC NOTARBRAZDA.CZ</v>
      </c>
      <c r="I32" s="109">
        <v>0.11037037037037038</v>
      </c>
    </row>
    <row r="33" spans="1:9" ht="20.100000000000001" customHeight="1">
      <c r="A33" s="105">
        <f>IF('Výsledková listina'!D32&lt;&gt;"",A32+1,"")</f>
        <v>29</v>
      </c>
      <c r="B33" s="106">
        <v>10</v>
      </c>
      <c r="C33" s="107" t="str">
        <f>'Startovní listina'!G57</f>
        <v>A</v>
      </c>
      <c r="D33" s="107">
        <f>'Startovní listina'!B57</f>
        <v>69</v>
      </c>
      <c r="E33" s="108" t="str">
        <f>'Startovní listina'!C57</f>
        <v>Brabenec</v>
      </c>
      <c r="F33" s="108" t="str">
        <f>'Startovní listina'!D57</f>
        <v>Aleš</v>
      </c>
      <c r="G33" s="108">
        <f>'Startovní listina'!E57</f>
        <v>1987</v>
      </c>
      <c r="H33" s="108" t="str">
        <f>'Startovní listina'!F57</f>
        <v>Žďár nad Sázavou</v>
      </c>
      <c r="I33" s="109">
        <v>0.11072916666666667</v>
      </c>
    </row>
    <row r="34" spans="1:9" ht="20.100000000000001" customHeight="1">
      <c r="A34" s="105">
        <f>IF('Výsledková listina'!D33&lt;&gt;"",A33+1,"")</f>
        <v>30</v>
      </c>
      <c r="B34" s="106">
        <v>11</v>
      </c>
      <c r="C34" s="107" t="str">
        <f>'Startovní listina'!G5</f>
        <v>A</v>
      </c>
      <c r="D34" s="128">
        <f>'Startovní listina'!B5</f>
        <v>1</v>
      </c>
      <c r="E34" s="108" t="str">
        <f>'Startovní listina'!C5</f>
        <v>Kratochvíl</v>
      </c>
      <c r="F34" s="108" t="str">
        <f>'Startovní listina'!D5</f>
        <v>Jaroslav</v>
      </c>
      <c r="G34" s="108">
        <f>'Startovní listina'!E5</f>
        <v>1977</v>
      </c>
      <c r="H34" s="108" t="str">
        <f>'Startovní listina'!F5</f>
        <v>SDH Hluboké</v>
      </c>
      <c r="I34" s="109">
        <v>0.11079861111111111</v>
      </c>
    </row>
    <row r="35" spans="1:9" ht="20.100000000000001" customHeight="1">
      <c r="A35" s="105">
        <f>IF('Výsledková listina'!D34&lt;&gt;"",A34+1,"")</f>
        <v>31</v>
      </c>
      <c r="B35" s="106">
        <v>6</v>
      </c>
      <c r="C35" s="107" t="str">
        <f>'Startovní listina'!G38</f>
        <v>C</v>
      </c>
      <c r="D35" s="107">
        <f>'Startovní listina'!B38</f>
        <v>41</v>
      </c>
      <c r="E35" s="108" t="str">
        <f>'Startovní listina'!C38</f>
        <v>Barták</v>
      </c>
      <c r="F35" s="108" t="str">
        <f>'Startovní listina'!D38</f>
        <v>Ronald</v>
      </c>
      <c r="G35" s="108">
        <f>'Startovní listina'!E38</f>
        <v>1965</v>
      </c>
      <c r="H35" s="108" t="str">
        <f>'Startovní listina'!F38</f>
        <v>Kuřim</v>
      </c>
      <c r="I35" s="109">
        <v>0.11182870370370369</v>
      </c>
    </row>
    <row r="36" spans="1:9" ht="20.100000000000001" customHeight="1">
      <c r="A36" s="105">
        <f>IF('Výsledková listina'!D35&lt;&gt;"",A35+1,"")</f>
        <v>32</v>
      </c>
      <c r="B36" s="106">
        <v>7</v>
      </c>
      <c r="C36" s="107" t="str">
        <f>'Startovní listina'!G62</f>
        <v>C</v>
      </c>
      <c r="D36" s="107">
        <f>'Startovní listina'!B62</f>
        <v>76</v>
      </c>
      <c r="E36" s="108" t="str">
        <f>'Startovní listina'!C62</f>
        <v>Prokop</v>
      </c>
      <c r="F36" s="108" t="str">
        <f>'Startovní listina'!D62</f>
        <v>Ondřej</v>
      </c>
      <c r="G36" s="108">
        <f>'Startovní listina'!E62</f>
        <v>1962</v>
      </c>
      <c r="H36" s="108" t="str">
        <f>'Startovní listina'!F62</f>
        <v>Čau, Brno</v>
      </c>
      <c r="I36" s="109">
        <v>0.1131712962962963</v>
      </c>
    </row>
    <row r="37" spans="1:9" ht="20.100000000000001" customHeight="1">
      <c r="A37" s="105">
        <f>IF('Výsledková listina'!D36&lt;&gt;"",A36+1,"")</f>
        <v>33</v>
      </c>
      <c r="B37" s="106">
        <v>1</v>
      </c>
      <c r="C37" s="107" t="str">
        <f>'Startovní listina'!G28</f>
        <v>D</v>
      </c>
      <c r="D37" s="107">
        <f>'Startovní listina'!B28</f>
        <v>28</v>
      </c>
      <c r="E37" s="108" t="str">
        <f>'Startovní listina'!C28</f>
        <v>Mareš</v>
      </c>
      <c r="F37" s="108" t="str">
        <f>'Startovní listina'!D28</f>
        <v>Bohumil</v>
      </c>
      <c r="G37" s="108">
        <f>'Startovní listina'!E28</f>
        <v>1951</v>
      </c>
      <c r="H37" s="108" t="str">
        <f>'Startovní listina'!F28</f>
        <v>LEAR Brno</v>
      </c>
      <c r="I37" s="109">
        <v>0.1137962962962963</v>
      </c>
    </row>
    <row r="38" spans="1:9" ht="20.100000000000001" customHeight="1">
      <c r="A38" s="105">
        <f>IF('Výsledková listina'!D37&lt;&gt;"",A37+1,"")</f>
        <v>34</v>
      </c>
      <c r="B38" s="106">
        <v>12</v>
      </c>
      <c r="C38" s="107" t="str">
        <f>'Startovní listina'!G58</f>
        <v>A</v>
      </c>
      <c r="D38" s="107">
        <f>'Startovní listina'!B58</f>
        <v>70</v>
      </c>
      <c r="E38" s="108" t="str">
        <f>'Startovní listina'!C58</f>
        <v>Mička</v>
      </c>
      <c r="F38" s="108" t="str">
        <f>'Startovní listina'!D58</f>
        <v>Michal</v>
      </c>
      <c r="G38" s="108">
        <f>'Startovní listina'!E58</f>
        <v>1987</v>
      </c>
      <c r="H38" s="108" t="str">
        <f>'Startovní listina'!F58</f>
        <v>Žďár nad Sázavou</v>
      </c>
      <c r="I38" s="109">
        <v>0.1140162037037037</v>
      </c>
    </row>
    <row r="39" spans="1:9" ht="20.100000000000001" customHeight="1">
      <c r="A39" s="105">
        <f>IF('Výsledková listina'!D38&lt;&gt;"",A38+1,"")</f>
        <v>35</v>
      </c>
      <c r="B39" s="106">
        <v>13</v>
      </c>
      <c r="C39" s="107" t="str">
        <f>'Startovní listina'!G40</f>
        <v>A</v>
      </c>
      <c r="D39" s="107">
        <f>'Startovní listina'!B40</f>
        <v>44</v>
      </c>
      <c r="E39" s="108" t="str">
        <f>'Startovní listina'!C40</f>
        <v>Dubský</v>
      </c>
      <c r="F39" s="108" t="str">
        <f>'Startovní listina'!D40</f>
        <v>Roman</v>
      </c>
      <c r="G39" s="108">
        <f>'Startovní listina'!E40</f>
        <v>1978</v>
      </c>
      <c r="H39" s="108" t="str">
        <f>'Startovní listina'!F40</f>
        <v>Přibyslav</v>
      </c>
      <c r="I39" s="109">
        <v>0.11515046296296295</v>
      </c>
    </row>
    <row r="40" spans="1:9" ht="20.100000000000001" customHeight="1">
      <c r="A40" s="105">
        <f>IF('Výsledková listina'!D39&lt;&gt;"",A39+1,"")</f>
        <v>36</v>
      </c>
      <c r="B40" s="106">
        <v>8</v>
      </c>
      <c r="C40" s="107" t="str">
        <f>'Startovní listina'!G14</f>
        <v>C</v>
      </c>
      <c r="D40" s="107">
        <f>'Startovní listina'!B14</f>
        <v>10</v>
      </c>
      <c r="E40" s="108" t="str">
        <f>'Startovní listina'!C14</f>
        <v>Bolek</v>
      </c>
      <c r="F40" s="108" t="str">
        <f>'Startovní listina'!D14</f>
        <v>Rostislav</v>
      </c>
      <c r="G40" s="108">
        <f>'Startovní listina'!E14</f>
        <v>1965</v>
      </c>
      <c r="H40" s="108" t="str">
        <f>'Startovní listina'!F14</f>
        <v>Insportline Ostrava</v>
      </c>
      <c r="I40" s="109">
        <v>0.11738425925925926</v>
      </c>
    </row>
    <row r="41" spans="1:9" ht="20.100000000000001" customHeight="1">
      <c r="A41" s="105">
        <f>IF('Výsledková listina'!D40&lt;&gt;"",A40+1,"")</f>
        <v>37</v>
      </c>
      <c r="B41" s="106">
        <v>12</v>
      </c>
      <c r="C41" s="107" t="str">
        <f>'Startovní listina'!G71</f>
        <v>B</v>
      </c>
      <c r="D41" s="107">
        <f>'Startovní listina'!B71</f>
        <v>87</v>
      </c>
      <c r="E41" s="108" t="str">
        <f>'Startovní listina'!C71</f>
        <v>Hančl</v>
      </c>
      <c r="F41" s="108" t="str">
        <f>'Startovní listina'!D71</f>
        <v>Roman</v>
      </c>
      <c r="G41" s="108">
        <f>'Startovní listina'!E71</f>
        <v>1967</v>
      </c>
      <c r="H41" s="108" t="str">
        <f>'Startovní listina'!F71</f>
        <v>Tišnov</v>
      </c>
      <c r="I41" s="109">
        <v>0.11837962962962963</v>
      </c>
    </row>
    <row r="42" spans="1:9" ht="20.100000000000001" customHeight="1">
      <c r="A42" s="105">
        <f>IF('Výsledková listina'!D41&lt;&gt;"",A41+1,"")</f>
        <v>38</v>
      </c>
      <c r="B42" s="106">
        <v>2</v>
      </c>
      <c r="C42" s="107" t="str">
        <f>'Startovní listina'!G27</f>
        <v>D</v>
      </c>
      <c r="D42" s="107">
        <f>'Startovní listina'!B27</f>
        <v>27</v>
      </c>
      <c r="E42" s="108" t="str">
        <f>'Startovní listina'!C27</f>
        <v>Kubík</v>
      </c>
      <c r="F42" s="108" t="str">
        <f>'Startovní listina'!D27</f>
        <v>Jaromír</v>
      </c>
      <c r="G42" s="108">
        <f>'Startovní listina'!E27</f>
        <v>1955</v>
      </c>
      <c r="H42" s="108" t="str">
        <f>'Startovní listina'!F27</f>
        <v>Blansko</v>
      </c>
      <c r="I42" s="109">
        <v>0.11916666666666666</v>
      </c>
    </row>
    <row r="43" spans="1:9" ht="20.100000000000001" customHeight="1">
      <c r="A43" s="105">
        <f>IF('Výsledková listina'!D42&lt;&gt;"",A42+1,"")</f>
        <v>39</v>
      </c>
      <c r="B43" s="106">
        <v>9</v>
      </c>
      <c r="C43" s="107" t="str">
        <f>'Startovní listina'!G7</f>
        <v>C</v>
      </c>
      <c r="D43" s="107">
        <f>'Startovní listina'!B7</f>
        <v>3</v>
      </c>
      <c r="E43" s="108" t="str">
        <f>'Startovní listina'!C7</f>
        <v>Češner</v>
      </c>
      <c r="F43" s="108" t="str">
        <f>'Startovní listina'!D7</f>
        <v>Vladimír</v>
      </c>
      <c r="G43" s="108">
        <f>'Startovní listina'!E7</f>
        <v>1958</v>
      </c>
      <c r="H43" s="108" t="str">
        <f>'Startovní listina'!F7</f>
        <v>Odolená Voda</v>
      </c>
      <c r="I43" s="109">
        <v>0.11983796296296297</v>
      </c>
    </row>
    <row r="44" spans="1:9" ht="20.100000000000001" customHeight="1">
      <c r="A44" s="105">
        <f>IF('Výsledková listina'!D43&lt;&gt;"",A43+1,"")</f>
        <v>40</v>
      </c>
      <c r="B44" s="106">
        <v>13</v>
      </c>
      <c r="C44" s="107" t="str">
        <f>'Startovní listina'!G59</f>
        <v>B</v>
      </c>
      <c r="D44" s="107">
        <f>'Startovní listina'!B59</f>
        <v>72</v>
      </c>
      <c r="E44" s="108" t="str">
        <f>'Startovní listina'!C59</f>
        <v>Báňa</v>
      </c>
      <c r="F44" s="108" t="str">
        <f>'Startovní listina'!D59</f>
        <v>Karel</v>
      </c>
      <c r="G44" s="108">
        <f>'Startovní listina'!E59</f>
        <v>1975</v>
      </c>
      <c r="H44" s="108" t="str">
        <f>'Startovní listina'!F59</f>
        <v>Jabloňov</v>
      </c>
      <c r="I44" s="109">
        <v>0.1200462962962963</v>
      </c>
    </row>
    <row r="45" spans="1:9" ht="20.100000000000001" customHeight="1">
      <c r="A45" s="105">
        <f>IF('Výsledková listina'!D44&lt;&gt;"",A44+1,"")</f>
        <v>41</v>
      </c>
      <c r="B45" s="106">
        <v>1</v>
      </c>
      <c r="C45" s="107" t="str">
        <f>'Startovní listina'!G8</f>
        <v>G</v>
      </c>
      <c r="D45" s="107">
        <f>'Startovní listina'!B8</f>
        <v>4</v>
      </c>
      <c r="E45" s="108" t="str">
        <f>'Startovní listina'!C8</f>
        <v>Komárková</v>
      </c>
      <c r="F45" s="108" t="str">
        <f>'Startovní listina'!D8</f>
        <v>Zdeňka</v>
      </c>
      <c r="G45" s="108">
        <f>'Startovní listina'!E8</f>
        <v>1974</v>
      </c>
      <c r="H45" s="108" t="str">
        <f>'Startovní listina'!F8</f>
        <v>SDH Bolešín</v>
      </c>
      <c r="I45" s="109">
        <v>0.12107638888888889</v>
      </c>
    </row>
    <row r="46" spans="1:9" ht="20.100000000000001" customHeight="1">
      <c r="A46" s="105">
        <f>IF('Výsledková listina'!D45&lt;&gt;"",A45+1,"")</f>
        <v>42</v>
      </c>
      <c r="B46" s="106">
        <v>3</v>
      </c>
      <c r="C46" s="107" t="str">
        <f>'Startovní listina'!G13</f>
        <v>D</v>
      </c>
      <c r="D46" s="107">
        <f>'Startovní listina'!B13</f>
        <v>9</v>
      </c>
      <c r="E46" s="108" t="str">
        <f>'Startovní listina'!C13</f>
        <v>Vytisk</v>
      </c>
      <c r="F46" s="108" t="str">
        <f>'Startovní listina'!D13</f>
        <v>Alfons</v>
      </c>
      <c r="G46" s="108">
        <f>'Startovní listina'!E13</f>
        <v>1949</v>
      </c>
      <c r="H46" s="108" t="str">
        <f>'Startovní listina'!F13</f>
        <v>MKS Ostrava</v>
      </c>
      <c r="I46" s="109">
        <v>0.12296296296296295</v>
      </c>
    </row>
    <row r="47" spans="1:9" ht="20.100000000000001" customHeight="1">
      <c r="A47" s="105">
        <f>IF('Výsledková listina'!D46&lt;&gt;"",A46+1,"")</f>
        <v>43</v>
      </c>
      <c r="B47" s="106">
        <v>10</v>
      </c>
      <c r="C47" s="107" t="str">
        <f>'Startovní listina'!G23</f>
        <v>C</v>
      </c>
      <c r="D47" s="107">
        <f>'Startovní listina'!B23</f>
        <v>22</v>
      </c>
      <c r="E47" s="108" t="str">
        <f>'Startovní listina'!C23</f>
        <v>Provazník</v>
      </c>
      <c r="F47" s="108" t="str">
        <f>'Startovní listina'!D23</f>
        <v>Milan</v>
      </c>
      <c r="G47" s="108">
        <f>'Startovní listina'!E23</f>
        <v>1966</v>
      </c>
      <c r="H47" s="108" t="str">
        <f>'Startovní listina'!F23</f>
        <v>Atletika Polička</v>
      </c>
      <c r="I47" s="109">
        <v>0.12337962962962963</v>
      </c>
    </row>
    <row r="48" spans="1:9" ht="20.100000000000001" customHeight="1">
      <c r="A48" s="105">
        <f>IF('Výsledková listina'!D47&lt;&gt;"",A47+1,"")</f>
        <v>44</v>
      </c>
      <c r="B48" s="106">
        <v>14</v>
      </c>
      <c r="C48" s="107" t="str">
        <f>'Startovní listina'!G60</f>
        <v>A</v>
      </c>
      <c r="D48" s="107">
        <f>'Startovní listina'!B60</f>
        <v>73</v>
      </c>
      <c r="E48" s="108" t="str">
        <f>'Startovní listina'!C60</f>
        <v>Hlavsa</v>
      </c>
      <c r="F48" s="108" t="str">
        <f>'Startovní listina'!D60</f>
        <v>Tomáš</v>
      </c>
      <c r="G48" s="108">
        <f>'Startovní listina'!E60</f>
        <v>1983</v>
      </c>
      <c r="H48" s="108" t="str">
        <f>'Startovní listina'!F60</f>
        <v>Adamov</v>
      </c>
      <c r="I48" s="109">
        <v>0.12462962962962963</v>
      </c>
    </row>
    <row r="49" spans="1:9" ht="20.100000000000001" customHeight="1">
      <c r="A49" s="105">
        <f>IF('Výsledková listina'!D48&lt;&gt;"",A48+1,"")</f>
        <v>45</v>
      </c>
      <c r="B49" s="106">
        <v>4</v>
      </c>
      <c r="C49" s="107" t="str">
        <f>'Startovní listina'!G70</f>
        <v>D</v>
      </c>
      <c r="D49" s="107">
        <f>'Startovní listina'!B70</f>
        <v>86</v>
      </c>
      <c r="E49" s="108" t="str">
        <f>'Startovní listina'!C70</f>
        <v>Šperka</v>
      </c>
      <c r="F49" s="108" t="str">
        <f>'Startovní listina'!D70</f>
        <v>Oldřich</v>
      </c>
      <c r="G49" s="108">
        <f>'Startovní listina'!E70</f>
        <v>1956</v>
      </c>
      <c r="H49" s="108" t="str">
        <f>'Startovní listina'!F70</f>
        <v>Jedovnice</v>
      </c>
      <c r="I49" s="109">
        <v>0.12510416666666666</v>
      </c>
    </row>
    <row r="50" spans="1:9" ht="20.100000000000001" customHeight="1">
      <c r="A50" s="105">
        <f>IF('Výsledková listina'!D49&lt;&gt;"",A49+1,"")</f>
        <v>46</v>
      </c>
      <c r="B50" s="106">
        <v>3</v>
      </c>
      <c r="C50" s="107" t="str">
        <f>'Startovní listina'!G9</f>
        <v>F</v>
      </c>
      <c r="D50" s="107">
        <f>'Startovní listina'!B9</f>
        <v>5</v>
      </c>
      <c r="E50" s="108" t="str">
        <f>'Startovní listina'!C9</f>
        <v>Železná</v>
      </c>
      <c r="F50" s="108" t="str">
        <f>'Startovní listina'!D9</f>
        <v>Lada</v>
      </c>
      <c r="G50" s="108">
        <f>'Startovní listina'!E9</f>
        <v>1989</v>
      </c>
      <c r="H50" s="108" t="str">
        <f>'Startovní listina'!F9</f>
        <v>Brno</v>
      </c>
      <c r="I50" s="109">
        <v>0.12714120370370371</v>
      </c>
    </row>
    <row r="51" spans="1:9" ht="20.100000000000001" customHeight="1">
      <c r="A51" s="105">
        <f>IF('Výsledková listina'!D50&lt;&gt;"",A50+1,"")</f>
        <v>47</v>
      </c>
      <c r="B51" s="106">
        <v>14</v>
      </c>
      <c r="C51" s="107" t="str">
        <f>'Startovní listina'!G65</f>
        <v>B</v>
      </c>
      <c r="D51" s="107">
        <f>'Startovní listina'!B65</f>
        <v>80</v>
      </c>
      <c r="E51" s="108" t="str">
        <f>'Startovní listina'!C65</f>
        <v>Petrů</v>
      </c>
      <c r="F51" s="108" t="str">
        <f>'Startovní listina'!D65</f>
        <v>Roman</v>
      </c>
      <c r="G51" s="108">
        <f>'Startovní listina'!E65</f>
        <v>1976</v>
      </c>
      <c r="H51" s="108" t="str">
        <f>'Startovní listina'!F65</f>
        <v>Drnovice</v>
      </c>
      <c r="I51" s="109">
        <v>0.12760416666666666</v>
      </c>
    </row>
    <row r="52" spans="1:9" ht="20.100000000000001" customHeight="1">
      <c r="A52" s="105">
        <f>IF('Výsledková listina'!D51&lt;&gt;"",A51+1,"")</f>
        <v>48</v>
      </c>
      <c r="B52" s="106">
        <v>15</v>
      </c>
      <c r="C52" s="107" t="str">
        <f>'Startovní listina'!G6</f>
        <v>A</v>
      </c>
      <c r="D52" s="107">
        <f>'Startovní listina'!B6</f>
        <v>2</v>
      </c>
      <c r="E52" s="108" t="str">
        <f>'Startovní listina'!C6</f>
        <v>Barvíř</v>
      </c>
      <c r="F52" s="108" t="str">
        <f>'Startovní listina'!D6</f>
        <v>Jiří</v>
      </c>
      <c r="G52" s="108">
        <f>'Startovní listina'!E6</f>
        <v>1982</v>
      </c>
      <c r="H52" s="108" t="str">
        <f>'Startovní listina'!F6</f>
        <v>R.I.P. Brno</v>
      </c>
      <c r="I52" s="109">
        <v>0.13063657407407406</v>
      </c>
    </row>
    <row r="53" spans="1:9" ht="20.100000000000001" customHeight="1">
      <c r="A53" s="105">
        <f>IF('Výsledková listina'!D52&lt;&gt;"",A52+1,"")</f>
        <v>49</v>
      </c>
      <c r="B53" s="106">
        <v>16</v>
      </c>
      <c r="C53" s="107" t="str">
        <f>'Startovní listina'!G42</f>
        <v>A</v>
      </c>
      <c r="D53" s="107">
        <f>'Startovní listina'!B42</f>
        <v>46</v>
      </c>
      <c r="E53" s="108" t="str">
        <f>'Startovní listina'!C42</f>
        <v>Vágner</v>
      </c>
      <c r="F53" s="108" t="str">
        <f>'Startovní listina'!D42</f>
        <v>Vojtěch</v>
      </c>
      <c r="G53" s="108">
        <f>'Startovní listina'!E42</f>
        <v>1999</v>
      </c>
      <c r="H53" s="108" t="str">
        <f>'Startovní listina'!F42</f>
        <v>Brno</v>
      </c>
      <c r="I53" s="109">
        <v>0.13158564814814813</v>
      </c>
    </row>
    <row r="54" spans="1:9" ht="20.100000000000001" customHeight="1">
      <c r="A54" s="105">
        <f>IF('Výsledková listina'!D53&lt;&gt;"",A53+1,"")</f>
        <v>50</v>
      </c>
      <c r="B54" s="106">
        <v>11</v>
      </c>
      <c r="C54" s="107" t="str">
        <f>'Startovní listina'!G56</f>
        <v>C</v>
      </c>
      <c r="D54" s="107">
        <f>'Startovní listina'!B56</f>
        <v>67</v>
      </c>
      <c r="E54" s="108" t="str">
        <f>'Startovní listina'!C56</f>
        <v>Brabenec</v>
      </c>
      <c r="F54" s="108" t="str">
        <f>'Startovní listina'!D56</f>
        <v>Miroslav</v>
      </c>
      <c r="G54" s="108">
        <f>'Startovní listina'!E56</f>
        <v>1959</v>
      </c>
      <c r="H54" s="108" t="str">
        <f>'Startovní listina'!F56</f>
        <v>Žďár nad Sázavou</v>
      </c>
      <c r="I54" s="109">
        <v>0.13274305555555557</v>
      </c>
    </row>
    <row r="55" spans="1:9" ht="20.100000000000001" customHeight="1">
      <c r="A55" s="105">
        <f>IF('Výsledková listina'!D54&lt;&gt;"",A54+1,"")</f>
        <v>51</v>
      </c>
      <c r="B55" s="106">
        <v>17</v>
      </c>
      <c r="C55" s="107" t="str">
        <f>'Startovní listina'!G74</f>
        <v>A</v>
      </c>
      <c r="D55" s="107">
        <f>'Startovní listina'!B74</f>
        <v>91</v>
      </c>
      <c r="E55" s="108" t="str">
        <f>'Startovní listina'!C74</f>
        <v>Hakl</v>
      </c>
      <c r="F55" s="108" t="str">
        <f>'Startovní listina'!D74</f>
        <v>Martin</v>
      </c>
      <c r="G55" s="108">
        <f>'Startovní listina'!E74</f>
        <v>1987</v>
      </c>
      <c r="H55" s="108" t="str">
        <f>'Startovní listina'!F74</f>
        <v>Running With Those That Can't</v>
      </c>
      <c r="I55" s="109">
        <v>0.13460648148148149</v>
      </c>
    </row>
    <row r="56" spans="1:9" ht="20.100000000000001" customHeight="1">
      <c r="A56" s="105">
        <f>IF('Výsledková listina'!D55&lt;&gt;"",A55+1,"")</f>
        <v>52</v>
      </c>
      <c r="B56" s="106">
        <v>15</v>
      </c>
      <c r="C56" s="107" t="str">
        <f>'Startovní listina'!G77</f>
        <v>B</v>
      </c>
      <c r="D56" s="107">
        <f>'Startovní listina'!B77</f>
        <v>94</v>
      </c>
      <c r="E56" s="108" t="str">
        <f>'Startovní listina'!C77</f>
        <v>Benc</v>
      </c>
      <c r="F56" s="108" t="str">
        <f>'Startovní listina'!D77</f>
        <v>Karel</v>
      </c>
      <c r="G56" s="108">
        <f>'Startovní listina'!E77</f>
        <v>1975</v>
      </c>
      <c r="H56" s="108" t="str">
        <f>'Startovní listina'!F77</f>
        <v>Pivonice</v>
      </c>
      <c r="I56" s="109">
        <v>0.1348148148148148</v>
      </c>
    </row>
    <row r="57" spans="1:9" ht="20.100000000000001" customHeight="1">
      <c r="A57" s="105">
        <f>IF('Výsledková listina'!D56&lt;&gt;"",A56+1,"")</f>
        <v>53</v>
      </c>
      <c r="B57" s="106">
        <v>18</v>
      </c>
      <c r="C57" s="107" t="str">
        <f>'Startovní listina'!G80</f>
        <v>A</v>
      </c>
      <c r="D57" s="107">
        <f>'Startovní listina'!B80</f>
        <v>97</v>
      </c>
      <c r="E57" s="108" t="str">
        <f>'Startovní listina'!C80</f>
        <v>Koutský</v>
      </c>
      <c r="F57" s="108" t="str">
        <f>'Startovní listina'!D80</f>
        <v>Tomáš</v>
      </c>
      <c r="G57" s="108">
        <f>'Startovní listina'!E80</f>
        <v>1987</v>
      </c>
      <c r="H57" s="108" t="str">
        <f>'Startovní listina'!F80</f>
        <v>Ledová stěna Vír</v>
      </c>
      <c r="I57" s="109">
        <v>0.1350925925925926</v>
      </c>
    </row>
    <row r="58" spans="1:9" ht="20.100000000000001" customHeight="1">
      <c r="A58" s="105">
        <f>IF('Výsledková listina'!D57&lt;&gt;"",A57+1,"")</f>
        <v>54</v>
      </c>
      <c r="B58" s="106">
        <v>19</v>
      </c>
      <c r="C58" s="107" t="str">
        <f>'Startovní listina'!G73</f>
        <v>A</v>
      </c>
      <c r="D58" s="107">
        <f>'Startovní listina'!B73</f>
        <v>90</v>
      </c>
      <c r="E58" s="108" t="str">
        <f>'Startovní listina'!C73</f>
        <v>Hakl</v>
      </c>
      <c r="F58" s="108" t="str">
        <f>'Startovní listina'!D73</f>
        <v>Zdeněk</v>
      </c>
      <c r="G58" s="108">
        <f>'Startovní listina'!E73</f>
        <v>1982</v>
      </c>
      <c r="H58" s="108" t="str">
        <f>'Startovní listina'!F73</f>
        <v>SK Tri Cyklochlubna</v>
      </c>
      <c r="I58" s="109">
        <v>0.13527777777777777</v>
      </c>
    </row>
    <row r="59" spans="1:9" ht="20.100000000000001" customHeight="1">
      <c r="A59" s="105">
        <f>IF('Výsledková listina'!D58&lt;&gt;"",A58+1,"")</f>
        <v>55</v>
      </c>
      <c r="B59" s="106">
        <v>16</v>
      </c>
      <c r="C59" s="107" t="str">
        <f>'Startovní listina'!G50</f>
        <v>B</v>
      </c>
      <c r="D59" s="107">
        <f>'Startovní listina'!B50</f>
        <v>59</v>
      </c>
      <c r="E59" s="108" t="str">
        <f>'Startovní listina'!C50</f>
        <v>Dvořák</v>
      </c>
      <c r="F59" s="108" t="str">
        <f>'Startovní listina'!D50</f>
        <v>Vojtěch</v>
      </c>
      <c r="G59" s="108">
        <f>'Startovní listina'!E50</f>
        <v>1974</v>
      </c>
      <c r="H59" s="108" t="str">
        <f>'Startovní listina'!F50</f>
        <v>Brno</v>
      </c>
      <c r="I59" s="109">
        <v>0.13644675925925925</v>
      </c>
    </row>
    <row r="60" spans="1:9" ht="20.100000000000001" customHeight="1">
      <c r="A60" s="105">
        <f>IF('Výsledková listina'!D59&lt;&gt;"",A59+1,"")</f>
        <v>56</v>
      </c>
      <c r="B60" s="106">
        <v>5</v>
      </c>
      <c r="C60" s="107" t="str">
        <f>'Startovní listina'!G26</f>
        <v>D</v>
      </c>
      <c r="D60" s="107">
        <f>'Startovní listina'!B26</f>
        <v>26</v>
      </c>
      <c r="E60" s="108" t="str">
        <f>'Startovní listina'!C26</f>
        <v>Kohoutek</v>
      </c>
      <c r="F60" s="108" t="str">
        <f>'Startovní listina'!D26</f>
        <v>Jaromír</v>
      </c>
      <c r="G60" s="108">
        <f>'Startovní listina'!E26</f>
        <v>1955</v>
      </c>
      <c r="H60" s="108" t="str">
        <f>'Startovní listina'!F26</f>
        <v>watter and snow ski club Brno</v>
      </c>
      <c r="I60" s="109">
        <v>0.13645833333333332</v>
      </c>
    </row>
    <row r="61" spans="1:9" ht="20.100000000000001" customHeight="1">
      <c r="A61" s="105">
        <f>IF('Výsledková listina'!D60&lt;&gt;"",A60+1,"")</f>
        <v>57</v>
      </c>
      <c r="B61" s="106">
        <v>20</v>
      </c>
      <c r="C61" s="107" t="str">
        <f>'Startovní listina'!G48</f>
        <v>A</v>
      </c>
      <c r="D61" s="107">
        <f>'Startovní listina'!B48</f>
        <v>56</v>
      </c>
      <c r="E61" s="108" t="str">
        <f>'Startovní listina'!C48</f>
        <v>Srnec</v>
      </c>
      <c r="F61" s="108" t="str">
        <f>'Startovní listina'!D48</f>
        <v>Lukáš</v>
      </c>
      <c r="G61" s="108">
        <f>'Startovní listina'!E48</f>
        <v>1990</v>
      </c>
      <c r="H61" s="108" t="str">
        <f>'Startovní listina'!F48</f>
        <v>Židlochovice</v>
      </c>
      <c r="I61" s="109">
        <v>0.13711805555555556</v>
      </c>
    </row>
    <row r="62" spans="1:9" ht="20.100000000000001" customHeight="1">
      <c r="A62" s="105">
        <f>IF('Výsledková listina'!D61&lt;&gt;"",A61+1,"")</f>
        <v>58</v>
      </c>
      <c r="B62" s="106">
        <v>17</v>
      </c>
      <c r="C62" s="107" t="str">
        <f>'Startovní listina'!G24</f>
        <v>B</v>
      </c>
      <c r="D62" s="107">
        <f>'Startovní listina'!B24</f>
        <v>23</v>
      </c>
      <c r="E62" s="108" t="str">
        <f>'Startovní listina'!C24</f>
        <v>Kryštof</v>
      </c>
      <c r="F62" s="108" t="str">
        <f>'Startovní listina'!D24</f>
        <v>Ondřej</v>
      </c>
      <c r="G62" s="108">
        <f>'Startovní listina'!E24</f>
        <v>1976</v>
      </c>
      <c r="H62" s="108" t="str">
        <f>'Startovní listina'!F24</f>
        <v>Jiskra Vír</v>
      </c>
      <c r="I62" s="109">
        <v>0.14108796296296297</v>
      </c>
    </row>
    <row r="63" spans="1:9" ht="20.100000000000001" customHeight="1">
      <c r="A63" s="105">
        <f>IF('Výsledková listina'!D62&lt;&gt;"",A62+1,"")</f>
        <v>59</v>
      </c>
      <c r="B63" s="106">
        <v>2</v>
      </c>
      <c r="C63" s="107" t="str">
        <f>'Startovní listina'!G81</f>
        <v>G</v>
      </c>
      <c r="D63" s="107">
        <f>'Startovní listina'!B81</f>
        <v>98</v>
      </c>
      <c r="E63" s="108" t="str">
        <f>'Startovní listina'!C81</f>
        <v>Tonarová</v>
      </c>
      <c r="F63" s="108" t="str">
        <f>'Startovní listina'!D81</f>
        <v>Miroslava</v>
      </c>
      <c r="G63" s="108">
        <f>'Startovní listina'!E81</f>
        <v>1976</v>
      </c>
      <c r="H63" s="108" t="str">
        <f>'Startovní listina'!F81</f>
        <v>Bory</v>
      </c>
      <c r="I63" s="109">
        <v>0.14379629629629628</v>
      </c>
    </row>
    <row r="64" spans="1:9" ht="20.100000000000001" customHeight="1">
      <c r="A64" s="105">
        <f>IF('Výsledková listina'!D63&lt;&gt;"",A63+1,"")</f>
        <v>60</v>
      </c>
      <c r="B64" s="106">
        <v>4</v>
      </c>
      <c r="C64" s="107" t="str">
        <f>'Startovní listina'!G11</f>
        <v>F</v>
      </c>
      <c r="D64" s="107">
        <f>'Startovní listina'!B11</f>
        <v>7</v>
      </c>
      <c r="E64" s="108" t="str">
        <f>'Startovní listina'!C11</f>
        <v>Forýtková</v>
      </c>
      <c r="F64" s="108" t="str">
        <f>'Startovní listina'!D11</f>
        <v>Žaneta</v>
      </c>
      <c r="G64" s="108">
        <f>'Startovní listina'!E11</f>
        <v>1984</v>
      </c>
      <c r="H64" s="108" t="str">
        <f>'Startovní listina'!F11</f>
        <v>Praha</v>
      </c>
      <c r="I64" s="109">
        <v>0.14385416666666667</v>
      </c>
    </row>
    <row r="65" spans="1:9" ht="20.100000000000001" customHeight="1">
      <c r="A65" s="105">
        <f>IF('Výsledková listina'!D64&lt;&gt;"",A64+1,"")</f>
        <v>61</v>
      </c>
      <c r="B65" s="106">
        <v>6</v>
      </c>
      <c r="C65" s="107" t="str">
        <f>'Startovní listina'!G53</f>
        <v>D</v>
      </c>
      <c r="D65" s="107">
        <f>'Startovní listina'!B53</f>
        <v>62</v>
      </c>
      <c r="E65" s="108" t="str">
        <f>'Startovní listina'!C53</f>
        <v>Nekuža</v>
      </c>
      <c r="F65" s="108" t="str">
        <f>'Startovní listina'!D53</f>
        <v>Jiří</v>
      </c>
      <c r="G65" s="108">
        <f>'Startovní listina'!E53</f>
        <v>1951</v>
      </c>
      <c r="H65" s="108" t="str">
        <f>'Startovní listina'!F53</f>
        <v>Runners Zbýšov</v>
      </c>
      <c r="I65" s="109">
        <v>0.14548611111111112</v>
      </c>
    </row>
    <row r="66" spans="1:9" ht="20.100000000000001" customHeight="1">
      <c r="A66" s="105">
        <f>IF('Výsledková listina'!D65&lt;&gt;"",A65+1,"")</f>
        <v>62</v>
      </c>
      <c r="B66" s="106">
        <v>12</v>
      </c>
      <c r="C66" s="107" t="str">
        <f>'Startovní listina'!G75</f>
        <v>C</v>
      </c>
      <c r="D66" s="107">
        <f>'Startovní listina'!B75</f>
        <v>92</v>
      </c>
      <c r="E66" s="108" t="str">
        <f>'Startovní listina'!C75</f>
        <v>Novotný</v>
      </c>
      <c r="F66" s="108" t="str">
        <f>'Startovní listina'!D75</f>
        <v>Petr</v>
      </c>
      <c r="G66" s="108">
        <f>'Startovní listina'!E75</f>
        <v>1965</v>
      </c>
      <c r="H66" s="108" t="str">
        <f>'Startovní listina'!F75</f>
        <v>Kuřim</v>
      </c>
      <c r="I66" s="109">
        <v>0.14673611111111109</v>
      </c>
    </row>
    <row r="67" spans="1:9" ht="20.100000000000001" customHeight="1">
      <c r="A67" s="105">
        <f>IF('Výsledková listina'!D66&lt;&gt;"",A66+1,"")</f>
        <v>63</v>
      </c>
      <c r="B67" s="106">
        <v>21</v>
      </c>
      <c r="C67" s="107" t="str">
        <f>'Startovní listina'!G41</f>
        <v>A</v>
      </c>
      <c r="D67" s="107">
        <f>'Startovní listina'!B41</f>
        <v>45</v>
      </c>
      <c r="E67" s="108" t="str">
        <f>'Startovní listina'!C41</f>
        <v>Misař</v>
      </c>
      <c r="F67" s="108" t="str">
        <f>'Startovní listina'!D41</f>
        <v>Ondřej</v>
      </c>
      <c r="G67" s="108">
        <f>'Startovní listina'!E41</f>
        <v>2000</v>
      </c>
      <c r="H67" s="108" t="str">
        <f>'Startovní listina'!F41</f>
        <v>Brno</v>
      </c>
      <c r="I67" s="109">
        <v>0.15092592592592594</v>
      </c>
    </row>
    <row r="68" spans="1:9" ht="20.100000000000001" customHeight="1">
      <c r="A68" s="105">
        <f>IF('Výsledková listina'!D67&lt;&gt;"",A67+1,"")</f>
        <v>64</v>
      </c>
      <c r="B68" s="106">
        <v>22</v>
      </c>
      <c r="C68" s="107" t="str">
        <f>'Startovní listina'!G10</f>
        <v>A</v>
      </c>
      <c r="D68" s="107">
        <f>'Startovní listina'!B10</f>
        <v>6</v>
      </c>
      <c r="E68" s="108" t="str">
        <f>'Startovní listina'!C10</f>
        <v>Forýtek</v>
      </c>
      <c r="F68" s="108" t="str">
        <f>'Startovní listina'!D10</f>
        <v>Michal</v>
      </c>
      <c r="G68" s="108">
        <f>'Startovní listina'!E10</f>
        <v>1982</v>
      </c>
      <c r="H68" s="108" t="str">
        <f>'Startovní listina'!F10</f>
        <v>Praha</v>
      </c>
      <c r="I68" s="109">
        <v>0.1514699074074074</v>
      </c>
    </row>
    <row r="69" spans="1:9" ht="20.100000000000001" customHeight="1">
      <c r="A69" s="105">
        <f>IF('Výsledková listina'!D68&lt;&gt;"",A68+1,"")</f>
        <v>65</v>
      </c>
      <c r="B69" s="106">
        <v>13</v>
      </c>
      <c r="C69" s="107" t="str">
        <f>'Startovní listina'!G78</f>
        <v>C</v>
      </c>
      <c r="D69" s="107">
        <f>'Startovní listina'!B78</f>
        <v>95</v>
      </c>
      <c r="E69" s="108" t="str">
        <f>'Startovní listina'!C78</f>
        <v>Zourek</v>
      </c>
      <c r="F69" s="108" t="str">
        <f>'Startovní listina'!D78</f>
        <v>Karel</v>
      </c>
      <c r="G69" s="108">
        <f>'Startovní listina'!E78</f>
        <v>1959</v>
      </c>
      <c r="H69" s="108" t="str">
        <f>'Startovní listina'!F78</f>
        <v>Bedřichovice</v>
      </c>
      <c r="I69" s="109">
        <v>0.15504629629629629</v>
      </c>
    </row>
    <row r="70" spans="1:9" ht="20.100000000000001" customHeight="1">
      <c r="A70" s="105">
        <f>IF('Výsledková listina'!D69&lt;&gt;"",A69+1,"")</f>
        <v>66</v>
      </c>
      <c r="B70" s="106">
        <v>2</v>
      </c>
      <c r="C70" s="107" t="str">
        <f>'Startovní listina'!G68</f>
        <v>H</v>
      </c>
      <c r="D70" s="107">
        <f>'Startovní listina'!B68</f>
        <v>84</v>
      </c>
      <c r="E70" s="108" t="str">
        <f>'Startovní listina'!C68</f>
        <v>Podmelová</v>
      </c>
      <c r="F70" s="108" t="str">
        <f>'Startovní listina'!D68</f>
        <v>Vilma</v>
      </c>
      <c r="G70" s="108">
        <f>'Startovní listina'!E68</f>
        <v>1962</v>
      </c>
      <c r="H70" s="108" t="str">
        <f>'Startovní listina'!F68</f>
        <v>AC Moravská Slávia Brno</v>
      </c>
      <c r="I70" s="109">
        <v>0.15535879629629631</v>
      </c>
    </row>
    <row r="71" spans="1:9" ht="20.100000000000001" customHeight="1">
      <c r="A71" s="105">
        <f>IF('Výsledková listina'!D70&lt;&gt;"",A70+1,"")</f>
        <v>67</v>
      </c>
      <c r="B71" s="106">
        <v>18</v>
      </c>
      <c r="C71" s="107" t="str">
        <f>'Startovní listina'!G79</f>
        <v>B</v>
      </c>
      <c r="D71" s="107">
        <f>'Startovní listina'!B79</f>
        <v>96</v>
      </c>
      <c r="E71" s="108" t="str">
        <f>'Startovní listina'!C79</f>
        <v>Konečný</v>
      </c>
      <c r="F71" s="108" t="str">
        <f>'Startovní listina'!D79</f>
        <v>Jaroslav</v>
      </c>
      <c r="G71" s="108">
        <f>'Startovní listina'!E79</f>
        <v>1969</v>
      </c>
      <c r="H71" s="108" t="str">
        <f>'Startovní listina'!F79</f>
        <v>Essens Popůvky</v>
      </c>
      <c r="I71" s="109">
        <v>0.15563657407407408</v>
      </c>
    </row>
    <row r="72" spans="1:9" ht="20.100000000000001" customHeight="1">
      <c r="A72" s="105">
        <f>IF('Výsledková listina'!D71&lt;&gt;"",A71+1,"")</f>
        <v>68</v>
      </c>
      <c r="B72" s="106">
        <v>7</v>
      </c>
      <c r="C72" s="107" t="str">
        <f>'Startovní listina'!G19</f>
        <v>D</v>
      </c>
      <c r="D72" s="107">
        <f>'Startovní listina'!B19</f>
        <v>17</v>
      </c>
      <c r="E72" s="108" t="str">
        <f>'Startovní listina'!C19</f>
        <v>Zejda</v>
      </c>
      <c r="F72" s="108" t="str">
        <f>'Startovní listina'!D19</f>
        <v>Ivo</v>
      </c>
      <c r="G72" s="108">
        <f>'Startovní listina'!E19</f>
        <v>1956</v>
      </c>
      <c r="H72" s="108" t="str">
        <f>'Startovní listina'!F19</f>
        <v>AC Moravská Slávia Brno</v>
      </c>
      <c r="I72" s="109">
        <v>0.15662037037037038</v>
      </c>
    </row>
    <row r="73" spans="1:9" ht="20.100000000000001" customHeight="1">
      <c r="A73" s="105">
        <f>IF('Výsledková listina'!D72&lt;&gt;"",A72+1,"")</f>
        <v>69</v>
      </c>
      <c r="B73" s="106">
        <v>8</v>
      </c>
      <c r="C73" s="107" t="str">
        <f>'Startovní listina'!G51</f>
        <v>D</v>
      </c>
      <c r="D73" s="107">
        <f>'Startovní listina'!B51</f>
        <v>60</v>
      </c>
      <c r="E73" s="108" t="str">
        <f>'Startovní listina'!C51</f>
        <v>Suchý</v>
      </c>
      <c r="F73" s="108" t="str">
        <f>'Startovní listina'!D51</f>
        <v>Karel</v>
      </c>
      <c r="G73" s="108">
        <f>'Startovní listina'!E51</f>
        <v>1956</v>
      </c>
      <c r="H73" s="108" t="str">
        <f>'Startovní listina'!F51</f>
        <v>Atletic Třebíč</v>
      </c>
      <c r="I73" s="109">
        <v>0.15715277777777778</v>
      </c>
    </row>
    <row r="74" spans="1:9" ht="20.100000000000001" customHeight="1">
      <c r="A74" s="105">
        <f>IF('Výsledková listina'!D73&lt;&gt;"",A73+1,"")</f>
        <v>70</v>
      </c>
      <c r="B74" s="106">
        <v>3</v>
      </c>
      <c r="C74" s="107" t="str">
        <f>'Startovní listina'!G17</f>
        <v>H</v>
      </c>
      <c r="D74" s="107">
        <f>'Startovní listina'!B17</f>
        <v>13</v>
      </c>
      <c r="E74" s="108" t="str">
        <f>'Startovní listina'!C17</f>
        <v>Tesařová</v>
      </c>
      <c r="F74" s="108" t="str">
        <f>'Startovní listina'!D17</f>
        <v>Marie</v>
      </c>
      <c r="G74" s="108">
        <f>'Startovní listina'!E17</f>
        <v>1954</v>
      </c>
      <c r="H74" s="108" t="str">
        <f>'Startovní listina'!F17</f>
        <v>Křižanov</v>
      </c>
      <c r="I74" s="109">
        <v>0.16005787037037036</v>
      </c>
    </row>
    <row r="75" spans="1:9" ht="20.100000000000001" customHeight="1">
      <c r="A75" s="105">
        <f>IF('Výsledková listina'!D74&lt;&gt;"",A74+1,"")</f>
        <v>71</v>
      </c>
      <c r="B75" s="106">
        <v>4</v>
      </c>
      <c r="C75" s="107" t="str">
        <f>'Startovní listina'!G25</f>
        <v>H</v>
      </c>
      <c r="D75" s="107">
        <f>'Startovní listina'!B25</f>
        <v>24</v>
      </c>
      <c r="E75" s="108" t="str">
        <f>'Startovní listina'!C25</f>
        <v>Šedová</v>
      </c>
      <c r="F75" s="108" t="str">
        <f>'Startovní listina'!D25</f>
        <v>Věra</v>
      </c>
      <c r="G75" s="108">
        <f>'Startovní listina'!E25</f>
        <v>1964</v>
      </c>
      <c r="H75" s="108" t="str">
        <f>'Startovní listina'!F25</f>
        <v>Atletic Třebíč</v>
      </c>
      <c r="I75" s="109">
        <v>0.16667824074074075</v>
      </c>
    </row>
    <row r="76" spans="1:9" ht="20.100000000000001" customHeight="1">
      <c r="A76" s="105">
        <f>IF('Výsledková listina'!D75&lt;&gt;"",A75+1,"")</f>
        <v>72</v>
      </c>
      <c r="B76" s="106">
        <v>1</v>
      </c>
      <c r="C76" s="107" t="str">
        <f>'Startovní listina'!G18</f>
        <v>E</v>
      </c>
      <c r="D76" s="107">
        <f>'Startovní listina'!B18</f>
        <v>14</v>
      </c>
      <c r="E76" s="108" t="str">
        <f>'Startovní listina'!C18</f>
        <v>Holý</v>
      </c>
      <c r="F76" s="108" t="str">
        <f>'Startovní listina'!D18</f>
        <v>Josef</v>
      </c>
      <c r="G76" s="108">
        <f>'Startovní listina'!E18</f>
        <v>1941</v>
      </c>
      <c r="H76" s="108" t="str">
        <f>'Startovní listina'!F18</f>
        <v>AC Moravská Slávia Brno</v>
      </c>
      <c r="I76" s="109">
        <v>0.16749999999999998</v>
      </c>
    </row>
    <row r="77" spans="1:9" ht="20.100000000000001" customHeight="1">
      <c r="A77" s="105">
        <f>IF('Výsledková listina'!D76&lt;&gt;"",A76+1,"")</f>
        <v>73</v>
      </c>
      <c r="B77" s="106">
        <v>14</v>
      </c>
      <c r="C77" s="107" t="str">
        <f>'Startovní listina'!G82</f>
        <v>C</v>
      </c>
      <c r="D77" s="107">
        <f>'Startovní listina'!B82</f>
        <v>99</v>
      </c>
      <c r="E77" s="108" t="str">
        <f>'Startovní listina'!C82</f>
        <v>Daněk</v>
      </c>
      <c r="F77" s="108" t="str">
        <f>'Startovní listina'!D82</f>
        <v>Milan</v>
      </c>
      <c r="G77" s="108">
        <f>'Startovní listina'!E82</f>
        <v>1962</v>
      </c>
      <c r="H77" s="108" t="str">
        <f>'Startovní listina'!F82</f>
        <v>Horizont kola Novák Blansko</v>
      </c>
      <c r="I77" s="109">
        <v>0.16775462962962961</v>
      </c>
    </row>
    <row r="78" spans="1:9" ht="20.100000000000001" customHeight="1">
      <c r="A78" s="105">
        <f>IF('Výsledková listina'!D77&lt;&gt;"",A77+1,"")</f>
        <v>74</v>
      </c>
      <c r="B78" s="106">
        <v>9</v>
      </c>
      <c r="C78" s="107" t="str">
        <f>'Startovní listina'!G34</f>
        <v>D</v>
      </c>
      <c r="D78" s="107">
        <f>'Startovní listina'!B34</f>
        <v>36</v>
      </c>
      <c r="E78" s="108" t="str">
        <f>'Startovní listina'!C34</f>
        <v>Němec</v>
      </c>
      <c r="F78" s="108" t="str">
        <f>'Startovní listina'!D34</f>
        <v>Jaroslav</v>
      </c>
      <c r="G78" s="108">
        <f>'Startovní listina'!E34</f>
        <v>1952</v>
      </c>
      <c r="H78" s="108" t="str">
        <f>'Startovní listina'!F34</f>
        <v>Blansko</v>
      </c>
      <c r="I78" s="109">
        <v>0.16793981481481482</v>
      </c>
    </row>
    <row r="79" spans="1:9" ht="20.100000000000001" customHeight="1">
      <c r="A79" s="105">
        <f>IF('Výsledková listina'!D78&lt;&gt;"",A78+1,"")</f>
        <v>75</v>
      </c>
      <c r="B79" s="106">
        <v>15</v>
      </c>
      <c r="C79" s="107" t="str">
        <f>'Startovní listina'!G21</f>
        <v>C</v>
      </c>
      <c r="D79" s="107">
        <f>'Startovní listina'!B21</f>
        <v>19</v>
      </c>
      <c r="E79" s="108" t="str">
        <f>'Startovní listina'!C21</f>
        <v>Krátký</v>
      </c>
      <c r="F79" s="108" t="str">
        <f>'Startovní listina'!D21</f>
        <v>Josef</v>
      </c>
      <c r="G79" s="108">
        <f>'Startovní listina'!E21</f>
        <v>1965</v>
      </c>
      <c r="H79" s="108" t="str">
        <f>'Startovní listina'!F21</f>
        <v>SKP Hvězda Pardubice</v>
      </c>
      <c r="I79" s="109">
        <v>0.18541666666666667</v>
      </c>
    </row>
    <row r="80" spans="1:9" ht="20.100000000000001" customHeight="1">
      <c r="A80" s="105">
        <f>IF('Výsledková listina'!D79&lt;&gt;"",A79+1,"")</f>
        <v>76</v>
      </c>
      <c r="B80" s="106">
        <v>23</v>
      </c>
      <c r="C80" s="107" t="str">
        <f>'Startovní listina'!G83</f>
        <v>A</v>
      </c>
      <c r="D80" s="107">
        <f>'Startovní listina'!B83</f>
        <v>100</v>
      </c>
      <c r="E80" s="108" t="str">
        <f>'Startovní listina'!C83</f>
        <v>Šacl</v>
      </c>
      <c r="F80" s="108" t="str">
        <f>'Startovní listina'!D83</f>
        <v>Pavel</v>
      </c>
      <c r="G80" s="108">
        <f>'Startovní listina'!E83</f>
        <v>1981</v>
      </c>
      <c r="H80" s="108" t="str">
        <f>'Startovní listina'!F83</f>
        <v>Dolní Rožínka</v>
      </c>
      <c r="I80" s="109" t="s">
        <v>42</v>
      </c>
    </row>
    <row r="81" spans="1:9" ht="20.100000000000001" customHeight="1">
      <c r="A81" s="105">
        <f>IF('Výsledková listina'!D80&lt;&gt;"",A80+1,"")</f>
        <v>77</v>
      </c>
      <c r="B81" s="106">
        <v>19</v>
      </c>
      <c r="C81" s="107" t="str">
        <f>'Startovní listina'!G22</f>
        <v>B</v>
      </c>
      <c r="D81" s="107">
        <f>'Startovní listina'!B22</f>
        <v>21</v>
      </c>
      <c r="E81" s="108" t="str">
        <f>'Startovní listina'!C22</f>
        <v>Sláma</v>
      </c>
      <c r="F81" s="108" t="str">
        <f>'Startovní listina'!D22</f>
        <v>Adolf</v>
      </c>
      <c r="G81" s="108">
        <f>'Startovní listina'!E22</f>
        <v>1970</v>
      </c>
      <c r="H81" s="108" t="str">
        <f>'Startovní listina'!F22</f>
        <v>Žďár nad Sázavou</v>
      </c>
      <c r="I81" s="109" t="s">
        <v>42</v>
      </c>
    </row>
    <row r="82" spans="1:9" ht="20.100000000000001" customHeight="1">
      <c r="A82" s="105">
        <f>IF('Výsledková listina'!D81&lt;&gt;"",A81+1,"")</f>
        <v>78</v>
      </c>
      <c r="B82" s="106">
        <v>16</v>
      </c>
      <c r="C82" s="107" t="str">
        <f>'Startovní listina'!G43</f>
        <v>C</v>
      </c>
      <c r="D82" s="107">
        <f>'Startovní listina'!B43</f>
        <v>47</v>
      </c>
      <c r="E82" s="108" t="str">
        <f>'Startovní listina'!C43</f>
        <v>Šádek</v>
      </c>
      <c r="F82" s="108" t="str">
        <f>'Startovní listina'!D43</f>
        <v>Jiří</v>
      </c>
      <c r="G82" s="108">
        <f>'Startovní listina'!E43</f>
        <v>1959</v>
      </c>
      <c r="H82" s="108" t="str">
        <f>'Startovní listina'!F43</f>
        <v>Lomnice nad Popelkou</v>
      </c>
      <c r="I82" s="109" t="s">
        <v>42</v>
      </c>
    </row>
    <row r="83" spans="1:9" ht="20.100000000000001" customHeight="1">
      <c r="A83" s="105">
        <f>IF('Výsledková listina'!D82&lt;&gt;"",A82+1,"")</f>
        <v>79</v>
      </c>
      <c r="B83" s="106">
        <v>5</v>
      </c>
      <c r="C83" s="107" t="str">
        <f>'Startovní listina'!G54</f>
        <v>F</v>
      </c>
      <c r="D83" s="107">
        <f>'Startovní listina'!B54</f>
        <v>63</v>
      </c>
      <c r="E83" s="108" t="str">
        <f>'Startovní listina'!C54</f>
        <v>Rokosová</v>
      </c>
      <c r="F83" s="108" t="str">
        <f>'Startovní listina'!D54</f>
        <v>Ivana</v>
      </c>
      <c r="G83" s="108">
        <f>'Startovní listina'!E54</f>
        <v>1982</v>
      </c>
      <c r="H83" s="108" t="str">
        <f>'Startovní listina'!F54</f>
        <v>Polička</v>
      </c>
      <c r="I83" s="109" t="s">
        <v>42</v>
      </c>
    </row>
    <row r="84" spans="1:9" ht="20.100000000000001" customHeight="1">
      <c r="A84" s="105">
        <f>IF('Výsledková listina'!D83&lt;&gt;"",A83+1,"")</f>
        <v>80</v>
      </c>
      <c r="B84" s="106">
        <v>5</v>
      </c>
      <c r="C84" s="107" t="str">
        <f>'Startovní listina'!G29</f>
        <v>H</v>
      </c>
      <c r="D84" s="107">
        <f>'Startovní listina'!B29</f>
        <v>30</v>
      </c>
      <c r="E84" s="108" t="str">
        <f>'Startovní listina'!C29</f>
        <v>Martincová</v>
      </c>
      <c r="F84" s="108" t="str">
        <f>'Startovní listina'!D29</f>
        <v>Ivana</v>
      </c>
      <c r="G84" s="108">
        <f>'Startovní listina'!E29</f>
        <v>1963</v>
      </c>
      <c r="H84" s="108" t="str">
        <f>'Startovní listina'!F29</f>
        <v>AC Moravská Slávia Brno</v>
      </c>
      <c r="I84" s="109" t="s">
        <v>42</v>
      </c>
    </row>
    <row r="85" spans="1:9" ht="20.100000000000001" customHeight="1">
      <c r="A85" s="105">
        <f>IF('Výsledková listina'!D84&lt;&gt;"",A84+1,"")</f>
        <v>81</v>
      </c>
      <c r="B85" s="106"/>
      <c r="C85" s="107" t="str">
        <f>'Startovní listina'!G85</f>
        <v/>
      </c>
      <c r="D85" s="107" t="str">
        <f>'Startovní listina'!B85</f>
        <v/>
      </c>
      <c r="E85" s="108" t="str">
        <f>'Startovní listina'!C85</f>
        <v/>
      </c>
      <c r="F85" s="108" t="str">
        <f>'Startovní listina'!D85</f>
        <v/>
      </c>
      <c r="G85" s="108" t="str">
        <f>'Startovní listina'!E85</f>
        <v/>
      </c>
      <c r="H85" s="108" t="str">
        <f>'Startovní listina'!F85</f>
        <v/>
      </c>
      <c r="I85" s="109"/>
    </row>
    <row r="86" spans="1:9" ht="20.100000000000001" customHeight="1">
      <c r="A86" s="105" t="str">
        <f>IF('Výsledková listina'!D85&lt;&gt;"",A85+1,"")</f>
        <v/>
      </c>
      <c r="B86" s="106"/>
      <c r="C86" s="107" t="str">
        <f>'Startovní listina'!G86</f>
        <v/>
      </c>
      <c r="D86" s="107" t="str">
        <f>'Startovní listina'!B86</f>
        <v/>
      </c>
      <c r="E86" s="108" t="str">
        <f>'Startovní listina'!C86</f>
        <v/>
      </c>
      <c r="F86" s="108" t="str">
        <f>'Startovní listina'!D86</f>
        <v/>
      </c>
      <c r="G86" s="108" t="str">
        <f>'Startovní listina'!E86</f>
        <v/>
      </c>
      <c r="H86" s="108" t="str">
        <f>'Startovní listina'!F86</f>
        <v/>
      </c>
      <c r="I86" s="204"/>
    </row>
    <row r="87" spans="1:9" ht="20.100000000000001" customHeight="1">
      <c r="A87" s="105" t="str">
        <f>IF('Výsledková listina'!D86&lt;&gt;"",A86+1,"")</f>
        <v/>
      </c>
      <c r="B87" s="106"/>
      <c r="C87" s="107" t="str">
        <f>'Startovní listina'!G87</f>
        <v/>
      </c>
      <c r="D87" s="107" t="str">
        <f>'Startovní listina'!B87</f>
        <v/>
      </c>
      <c r="E87" s="108" t="str">
        <f>'Startovní listina'!C87</f>
        <v/>
      </c>
      <c r="F87" s="108" t="str">
        <f>'Startovní listina'!D87</f>
        <v/>
      </c>
      <c r="G87" s="108" t="str">
        <f>'Startovní listina'!E87</f>
        <v/>
      </c>
      <c r="H87" s="108" t="str">
        <f>'Startovní listina'!F87</f>
        <v/>
      </c>
      <c r="I87" s="204"/>
    </row>
    <row r="88" spans="1:9" ht="20.100000000000001" customHeight="1">
      <c r="A88" s="105" t="str">
        <f>IF('Výsledková listina'!D87&lt;&gt;"",A87+1,"")</f>
        <v/>
      </c>
      <c r="B88" s="106"/>
      <c r="C88" s="107" t="str">
        <f>'Startovní listina'!G88</f>
        <v/>
      </c>
      <c r="D88" s="107" t="str">
        <f>'Startovní listina'!B88</f>
        <v/>
      </c>
      <c r="E88" s="108" t="str">
        <f>'Startovní listina'!C88</f>
        <v/>
      </c>
      <c r="F88" s="108" t="str">
        <f>'Startovní listina'!D88</f>
        <v/>
      </c>
      <c r="G88" s="108" t="str">
        <f>'Startovní listina'!E88</f>
        <v/>
      </c>
      <c r="H88" s="108" t="str">
        <f>'Startovní listina'!F88</f>
        <v/>
      </c>
      <c r="I88" s="109"/>
    </row>
    <row r="89" spans="1:9" ht="20.100000000000001" customHeight="1">
      <c r="A89" s="105" t="str">
        <f>IF('Výsledková listina'!D88&lt;&gt;"",A88+1,"")</f>
        <v/>
      </c>
      <c r="B89" s="106"/>
      <c r="C89" s="107" t="str">
        <f>'Startovní listina'!G89</f>
        <v/>
      </c>
      <c r="D89" s="107" t="str">
        <f>'Startovní listina'!B89</f>
        <v/>
      </c>
      <c r="E89" s="108" t="str">
        <f>'Startovní listina'!C89</f>
        <v/>
      </c>
      <c r="F89" s="108" t="str">
        <f>'Startovní listina'!D89</f>
        <v/>
      </c>
      <c r="G89" s="108" t="str">
        <f>'Startovní listina'!E89</f>
        <v/>
      </c>
      <c r="H89" s="108" t="str">
        <f>'Startovní listina'!F89</f>
        <v/>
      </c>
      <c r="I89" s="109"/>
    </row>
    <row r="90" spans="1:9" ht="20.100000000000001" customHeight="1">
      <c r="A90" s="105" t="str">
        <f>IF('Výsledková listina'!D89&lt;&gt;"",A89+1,"")</f>
        <v/>
      </c>
      <c r="B90" s="106"/>
      <c r="C90" s="107" t="str">
        <f>'Startovní listina'!G90</f>
        <v/>
      </c>
      <c r="D90" s="107" t="str">
        <f>'Startovní listina'!B90</f>
        <v/>
      </c>
      <c r="E90" s="108" t="str">
        <f>'Startovní listina'!C90</f>
        <v/>
      </c>
      <c r="F90" s="108" t="str">
        <f>'Startovní listina'!D90</f>
        <v/>
      </c>
      <c r="G90" s="108" t="str">
        <f>'Startovní listina'!E90</f>
        <v/>
      </c>
      <c r="H90" s="108" t="str">
        <f>'Startovní listina'!F90</f>
        <v/>
      </c>
      <c r="I90" s="204"/>
    </row>
    <row r="91" spans="1:9" ht="20.100000000000001" customHeight="1">
      <c r="A91" s="105" t="str">
        <f>IF('Výsledková listina'!D90&lt;&gt;"",A90+1,"")</f>
        <v/>
      </c>
      <c r="B91" s="106"/>
      <c r="C91" s="107" t="str">
        <f>'Startovní listina'!G91</f>
        <v/>
      </c>
      <c r="D91" s="107" t="str">
        <f>'Startovní listina'!B91</f>
        <v/>
      </c>
      <c r="E91" s="108" t="str">
        <f>'Startovní listina'!C91</f>
        <v/>
      </c>
      <c r="F91" s="108" t="str">
        <f>'Startovní listina'!D91</f>
        <v/>
      </c>
      <c r="G91" s="108" t="str">
        <f>'Startovní listina'!E91</f>
        <v/>
      </c>
      <c r="H91" s="108" t="str">
        <f>'Startovní listina'!F91</f>
        <v/>
      </c>
      <c r="I91" s="109"/>
    </row>
    <row r="92" spans="1:9" ht="20.100000000000001" customHeight="1">
      <c r="A92" s="105" t="str">
        <f>IF('Výsledková listina'!D91&lt;&gt;"",A91+1,"")</f>
        <v/>
      </c>
      <c r="B92" s="106"/>
      <c r="C92" s="107" t="str">
        <f>'Startovní listina'!G92</f>
        <v/>
      </c>
      <c r="D92" s="107" t="str">
        <f>'Startovní listina'!B92</f>
        <v/>
      </c>
      <c r="E92" s="108" t="str">
        <f>'Startovní listina'!C92</f>
        <v/>
      </c>
      <c r="F92" s="108" t="str">
        <f>'Startovní listina'!D92</f>
        <v/>
      </c>
      <c r="G92" s="108" t="str">
        <f>'Startovní listina'!E92</f>
        <v/>
      </c>
      <c r="H92" s="108" t="str">
        <f>'Startovní listina'!F92</f>
        <v/>
      </c>
      <c r="I92" s="109"/>
    </row>
    <row r="93" spans="1:9" ht="20.100000000000001" customHeight="1">
      <c r="A93" s="105" t="str">
        <f>IF('Výsledková listina'!D92&lt;&gt;"",A92+1,"")</f>
        <v/>
      </c>
      <c r="B93" s="106"/>
      <c r="C93" s="107" t="str">
        <f>'Startovní listina'!G93</f>
        <v/>
      </c>
      <c r="D93" s="107" t="str">
        <f>'Startovní listina'!B93</f>
        <v/>
      </c>
      <c r="E93" s="108" t="str">
        <f>'Startovní listina'!C93</f>
        <v/>
      </c>
      <c r="F93" s="108" t="str">
        <f>'Startovní listina'!D93</f>
        <v/>
      </c>
      <c r="G93" s="108" t="str">
        <f>'Startovní listina'!E93</f>
        <v/>
      </c>
      <c r="H93" s="108" t="str">
        <f>'Startovní listina'!F93</f>
        <v/>
      </c>
      <c r="I93" s="109"/>
    </row>
    <row r="94" spans="1:9" ht="20.100000000000001" customHeight="1">
      <c r="A94" s="105" t="str">
        <f>IF('Výsledková listina'!D93&lt;&gt;"",A93+1,"")</f>
        <v/>
      </c>
      <c r="B94" s="106"/>
      <c r="C94" s="107" t="str">
        <f>'Startovní listina'!G94</f>
        <v/>
      </c>
      <c r="D94" s="107" t="str">
        <f>'Startovní listina'!B94</f>
        <v/>
      </c>
      <c r="E94" s="108" t="str">
        <f>'Startovní listina'!C94</f>
        <v/>
      </c>
      <c r="F94" s="108" t="str">
        <f>'Startovní listina'!D94</f>
        <v/>
      </c>
      <c r="G94" s="108" t="str">
        <f>'Startovní listina'!E94</f>
        <v/>
      </c>
      <c r="H94" s="108" t="str">
        <f>'Startovní listina'!F94</f>
        <v/>
      </c>
      <c r="I94" s="109"/>
    </row>
    <row r="95" spans="1:9" ht="20.100000000000001" customHeight="1">
      <c r="A95" s="105" t="str">
        <f>IF('Výsledková listina'!D94&lt;&gt;"",A94+1,"")</f>
        <v/>
      </c>
      <c r="B95" s="106"/>
      <c r="C95" s="107" t="str">
        <f>'Startovní listina'!G95</f>
        <v/>
      </c>
      <c r="D95" s="107" t="str">
        <f>'Startovní listina'!B95</f>
        <v/>
      </c>
      <c r="E95" s="108" t="str">
        <f>'Startovní listina'!C95</f>
        <v/>
      </c>
      <c r="F95" s="108" t="str">
        <f>'Startovní listina'!D95</f>
        <v/>
      </c>
      <c r="G95" s="108" t="str">
        <f>'Startovní listina'!E95</f>
        <v/>
      </c>
      <c r="H95" s="108" t="str">
        <f>'Startovní listina'!F95</f>
        <v/>
      </c>
      <c r="I95" s="109"/>
    </row>
    <row r="96" spans="1:9" ht="20.100000000000001" customHeight="1">
      <c r="A96" s="105" t="str">
        <f>IF('Výsledková listina'!D95&lt;&gt;"",A95+1,"")</f>
        <v/>
      </c>
      <c r="B96" s="106"/>
      <c r="C96" s="107" t="str">
        <f>'Startovní listina'!G96</f>
        <v/>
      </c>
      <c r="D96" s="107" t="str">
        <f>'Startovní listina'!B96</f>
        <v/>
      </c>
      <c r="E96" s="108" t="str">
        <f>'Startovní listina'!C96</f>
        <v/>
      </c>
      <c r="F96" s="108" t="str">
        <f>'Startovní listina'!D96</f>
        <v/>
      </c>
      <c r="G96" s="108" t="str">
        <f>'Startovní listina'!E96</f>
        <v/>
      </c>
      <c r="H96" s="108" t="str">
        <f>'Startovní listina'!F96</f>
        <v/>
      </c>
      <c r="I96" s="109"/>
    </row>
    <row r="97" spans="1:9" ht="20.100000000000001" customHeight="1">
      <c r="A97" s="105" t="str">
        <f>IF('Výsledková listina'!D96&lt;&gt;"",A96+1,"")</f>
        <v/>
      </c>
      <c r="B97" s="106"/>
      <c r="C97" s="107" t="str">
        <f>'Startovní listina'!G97</f>
        <v/>
      </c>
      <c r="D97" s="107" t="str">
        <f>'Startovní listina'!B97</f>
        <v/>
      </c>
      <c r="E97" s="108" t="str">
        <f>'Startovní listina'!C97</f>
        <v/>
      </c>
      <c r="F97" s="108" t="str">
        <f>'Startovní listina'!D97</f>
        <v/>
      </c>
      <c r="G97" s="108" t="str">
        <f>'Startovní listina'!E97</f>
        <v/>
      </c>
      <c r="H97" s="108" t="str">
        <f>'Startovní listina'!F97</f>
        <v/>
      </c>
      <c r="I97" s="109"/>
    </row>
    <row r="98" spans="1:9" ht="20.100000000000001" customHeight="1">
      <c r="A98" s="105" t="str">
        <f>IF('Výsledková listina'!D97&lt;&gt;"",A97+1,"")</f>
        <v/>
      </c>
      <c r="B98" s="106"/>
      <c r="C98" s="107" t="str">
        <f>'Startovní listina'!G98</f>
        <v/>
      </c>
      <c r="D98" s="107" t="str">
        <f>'Startovní listina'!B98</f>
        <v/>
      </c>
      <c r="E98" s="108" t="str">
        <f>'Startovní listina'!C98</f>
        <v/>
      </c>
      <c r="F98" s="108" t="str">
        <f>'Startovní listina'!D98</f>
        <v/>
      </c>
      <c r="G98" s="108" t="str">
        <f>'Startovní listina'!E98</f>
        <v/>
      </c>
      <c r="H98" s="108" t="str">
        <f>'Startovní listina'!F98</f>
        <v/>
      </c>
      <c r="I98" s="109"/>
    </row>
    <row r="99" spans="1:9" ht="20.100000000000001" customHeight="1">
      <c r="A99" s="105" t="str">
        <f>IF('Výsledková listina'!D98&lt;&gt;"",A98+1,"")</f>
        <v/>
      </c>
      <c r="B99" s="106"/>
      <c r="C99" s="107" t="str">
        <f>'Startovní listina'!G99</f>
        <v/>
      </c>
      <c r="D99" s="107" t="str">
        <f>'Startovní listina'!B99</f>
        <v/>
      </c>
      <c r="E99" s="108" t="str">
        <f>'Startovní listina'!C99</f>
        <v/>
      </c>
      <c r="F99" s="108" t="str">
        <f>'Startovní listina'!D99</f>
        <v/>
      </c>
      <c r="G99" s="108" t="str">
        <f>'Startovní listina'!E99</f>
        <v/>
      </c>
      <c r="H99" s="108" t="str">
        <f>'Startovní listina'!F99</f>
        <v/>
      </c>
      <c r="I99" s="109"/>
    </row>
    <row r="100" spans="1:9" ht="20.100000000000001" customHeight="1">
      <c r="A100" s="105" t="str">
        <f>IF('Výsledková listina'!D99&lt;&gt;"",A99+1,"")</f>
        <v/>
      </c>
      <c r="B100" s="106"/>
      <c r="C100" s="107" t="str">
        <f>'Startovní listina'!G100</f>
        <v/>
      </c>
      <c r="D100" s="107" t="str">
        <f>'Startovní listina'!B100</f>
        <v/>
      </c>
      <c r="E100" s="108" t="str">
        <f>'Startovní listina'!C100</f>
        <v/>
      </c>
      <c r="F100" s="108" t="str">
        <f>'Startovní listina'!D100</f>
        <v/>
      </c>
      <c r="G100" s="108" t="str">
        <f>'Startovní listina'!E100</f>
        <v/>
      </c>
      <c r="H100" s="108" t="str">
        <f>'Startovní listina'!F100</f>
        <v/>
      </c>
      <c r="I100" s="109"/>
    </row>
    <row r="101" spans="1:9" ht="20.100000000000001" customHeight="1">
      <c r="A101" s="105" t="str">
        <f>IF('Výsledková listina'!D100&lt;&gt;"",A100+1,"")</f>
        <v/>
      </c>
      <c r="B101" s="106"/>
      <c r="C101" s="107" t="str">
        <f>'Startovní listina'!G101</f>
        <v/>
      </c>
      <c r="D101" s="107" t="str">
        <f>'Startovní listina'!B101</f>
        <v/>
      </c>
      <c r="E101" s="108" t="str">
        <f>'Startovní listina'!C101</f>
        <v/>
      </c>
      <c r="F101" s="108" t="str">
        <f>'Startovní listina'!D101</f>
        <v/>
      </c>
      <c r="G101" s="108" t="str">
        <f>'Startovní listina'!E101</f>
        <v/>
      </c>
      <c r="H101" s="108" t="str">
        <f>'Startovní listina'!F101</f>
        <v/>
      </c>
      <c r="I101" s="109"/>
    </row>
    <row r="102" spans="1:9" ht="20.100000000000001" customHeight="1">
      <c r="A102" s="105" t="str">
        <f>IF('Výsledková listina'!D101&lt;&gt;"",A101+1,"")</f>
        <v/>
      </c>
      <c r="B102" s="106"/>
      <c r="C102" s="107" t="str">
        <f>'Startovní listina'!G102</f>
        <v/>
      </c>
      <c r="D102" s="107" t="str">
        <f>'Startovní listina'!B102</f>
        <v/>
      </c>
      <c r="E102" s="108" t="str">
        <f>'Startovní listina'!C102</f>
        <v/>
      </c>
      <c r="F102" s="108" t="str">
        <f>'Startovní listina'!D102</f>
        <v/>
      </c>
      <c r="G102" s="108" t="str">
        <f>'Startovní listina'!E102</f>
        <v/>
      </c>
      <c r="H102" s="108" t="str">
        <f>'Startovní listina'!F102</f>
        <v/>
      </c>
      <c r="I102" s="109"/>
    </row>
    <row r="103" spans="1:9" ht="20.100000000000001" customHeight="1">
      <c r="A103" s="105" t="str">
        <f>IF('Výsledková listina'!D102&lt;&gt;"",A102+1,"")</f>
        <v/>
      </c>
      <c r="B103" s="106"/>
      <c r="C103" s="107" t="str">
        <f>'Startovní listina'!G103</f>
        <v/>
      </c>
      <c r="D103" s="107" t="str">
        <f>'Startovní listina'!B103</f>
        <v/>
      </c>
      <c r="E103" s="108" t="str">
        <f>'Startovní listina'!C103</f>
        <v/>
      </c>
      <c r="F103" s="108" t="str">
        <f>'Startovní listina'!D103</f>
        <v/>
      </c>
      <c r="G103" s="108" t="str">
        <f>'Startovní listina'!E103</f>
        <v/>
      </c>
      <c r="H103" s="108" t="str">
        <f>'Startovní listina'!F103</f>
        <v/>
      </c>
      <c r="I103" s="109"/>
    </row>
    <row r="104" spans="1:9" ht="20.100000000000001" customHeight="1">
      <c r="A104" s="105" t="str">
        <f>IF('Výsledková listina'!D103&lt;&gt;"",A103+1,"")</f>
        <v/>
      </c>
      <c r="B104" s="106"/>
      <c r="C104" s="107" t="str">
        <f>'Startovní listina'!G104</f>
        <v/>
      </c>
      <c r="D104" s="107" t="str">
        <f>'Startovní listina'!B104</f>
        <v/>
      </c>
      <c r="E104" s="108" t="str">
        <f>'Startovní listina'!C104</f>
        <v/>
      </c>
      <c r="F104" s="108" t="str">
        <f>'Startovní listina'!D104</f>
        <v/>
      </c>
      <c r="G104" s="108" t="str">
        <f>'Startovní listina'!E104</f>
        <v/>
      </c>
      <c r="H104" s="108" t="str">
        <f>'Startovní listina'!F104</f>
        <v/>
      </c>
      <c r="I104" s="109"/>
    </row>
    <row r="105" spans="1:9" s="63" customFormat="1">
      <c r="G105" s="76"/>
      <c r="I105" s="76"/>
    </row>
    <row r="106" spans="1:9" s="63" customFormat="1">
      <c r="G106" s="76"/>
      <c r="I106" s="76"/>
    </row>
    <row r="107" spans="1:9" s="63" customFormat="1">
      <c r="G107" s="76"/>
      <c r="I107" s="76"/>
    </row>
    <row r="108" spans="1:9" s="63" customFormat="1">
      <c r="G108" s="76"/>
      <c r="I108" s="76"/>
    </row>
    <row r="109" spans="1:9" s="63" customFormat="1">
      <c r="G109" s="76"/>
      <c r="I109" s="76"/>
    </row>
    <row r="110" spans="1:9" s="63" customFormat="1">
      <c r="G110" s="76"/>
      <c r="I110" s="76"/>
    </row>
    <row r="111" spans="1:9" s="63" customFormat="1">
      <c r="G111" s="76"/>
      <c r="I111" s="76"/>
    </row>
    <row r="112" spans="1:9" s="63" customFormat="1">
      <c r="G112" s="76"/>
      <c r="I112" s="76"/>
    </row>
    <row r="113" spans="7:9" s="63" customFormat="1">
      <c r="G113" s="76"/>
      <c r="I113" s="76"/>
    </row>
    <row r="114" spans="7:9" s="63" customFormat="1">
      <c r="G114" s="76"/>
      <c r="I114" s="76"/>
    </row>
    <row r="115" spans="7:9" s="63" customFormat="1">
      <c r="G115" s="76"/>
      <c r="I115" s="76"/>
    </row>
    <row r="116" spans="7:9" s="63" customFormat="1">
      <c r="G116" s="76"/>
      <c r="I116" s="76"/>
    </row>
    <row r="117" spans="7:9" s="63" customFormat="1">
      <c r="G117" s="76"/>
      <c r="I117" s="76"/>
    </row>
    <row r="118" spans="7:9" s="63" customFormat="1">
      <c r="G118" s="76"/>
      <c r="I118" s="76"/>
    </row>
    <row r="119" spans="7:9" s="63" customFormat="1">
      <c r="G119" s="76"/>
      <c r="I119" s="76"/>
    </row>
    <row r="120" spans="7:9" s="63" customFormat="1">
      <c r="G120" s="76"/>
      <c r="I120" s="76"/>
    </row>
    <row r="121" spans="7:9" s="63" customFormat="1">
      <c r="G121" s="76"/>
      <c r="I121" s="76"/>
    </row>
    <row r="122" spans="7:9" s="63" customFormat="1">
      <c r="G122" s="76"/>
      <c r="I122" s="76"/>
    </row>
    <row r="123" spans="7:9" s="63" customFormat="1">
      <c r="G123" s="76"/>
      <c r="I123" s="76"/>
    </row>
    <row r="124" spans="7:9" s="63" customFormat="1">
      <c r="G124" s="76"/>
      <c r="I124" s="76"/>
    </row>
    <row r="125" spans="7:9" s="63" customFormat="1">
      <c r="G125" s="76"/>
      <c r="I125" s="76"/>
    </row>
    <row r="126" spans="7:9" s="63" customFormat="1">
      <c r="G126" s="76"/>
      <c r="I126" s="76"/>
    </row>
    <row r="127" spans="7:9" s="63" customFormat="1">
      <c r="G127" s="76"/>
      <c r="I127" s="76"/>
    </row>
    <row r="128" spans="7:9" s="63" customFormat="1">
      <c r="G128" s="76"/>
      <c r="I128" s="76"/>
    </row>
    <row r="129" spans="7:9" s="63" customFormat="1">
      <c r="G129" s="76"/>
      <c r="I129" s="76"/>
    </row>
    <row r="130" spans="7:9" s="63" customFormat="1">
      <c r="G130" s="76"/>
      <c r="I130" s="76"/>
    </row>
    <row r="131" spans="7:9" s="63" customFormat="1">
      <c r="G131" s="76"/>
      <c r="I131" s="76"/>
    </row>
    <row r="132" spans="7:9" s="63" customFormat="1">
      <c r="G132" s="76"/>
      <c r="I132" s="76"/>
    </row>
    <row r="133" spans="7:9" s="63" customFormat="1">
      <c r="G133" s="76"/>
      <c r="I133" s="76"/>
    </row>
    <row r="134" spans="7:9" s="63" customFormat="1">
      <c r="G134" s="76"/>
      <c r="I134" s="76"/>
    </row>
    <row r="135" spans="7:9" s="63" customFormat="1">
      <c r="G135" s="76"/>
      <c r="I135" s="76"/>
    </row>
    <row r="136" spans="7:9" s="63" customFormat="1">
      <c r="G136" s="76"/>
      <c r="I136" s="76"/>
    </row>
    <row r="137" spans="7:9" s="63" customFormat="1">
      <c r="G137" s="76"/>
      <c r="I137" s="76"/>
    </row>
    <row r="138" spans="7:9" s="63" customFormat="1">
      <c r="G138" s="76"/>
      <c r="I138" s="76"/>
    </row>
    <row r="139" spans="7:9" s="63" customFormat="1">
      <c r="G139" s="76"/>
      <c r="I139" s="76"/>
    </row>
    <row r="140" spans="7:9" s="63" customFormat="1">
      <c r="G140" s="76"/>
      <c r="I140" s="76"/>
    </row>
    <row r="141" spans="7:9" s="63" customFormat="1">
      <c r="G141" s="76"/>
      <c r="I141" s="76"/>
    </row>
    <row r="142" spans="7:9" s="63" customFormat="1">
      <c r="G142" s="76"/>
      <c r="I142" s="76"/>
    </row>
    <row r="143" spans="7:9" s="63" customFormat="1">
      <c r="G143" s="76"/>
      <c r="I143" s="76"/>
    </row>
    <row r="144" spans="7:9" s="63" customFormat="1">
      <c r="G144" s="76"/>
      <c r="I144" s="76"/>
    </row>
    <row r="145" spans="7:9" s="63" customFormat="1">
      <c r="G145" s="76"/>
      <c r="I145" s="76"/>
    </row>
    <row r="146" spans="7:9" s="63" customFormat="1">
      <c r="G146" s="76"/>
      <c r="I146" s="76"/>
    </row>
    <row r="147" spans="7:9" s="63" customFormat="1">
      <c r="G147" s="76"/>
      <c r="I147" s="76"/>
    </row>
    <row r="148" spans="7:9" s="63" customFormat="1">
      <c r="G148" s="76"/>
      <c r="I148" s="76"/>
    </row>
    <row r="149" spans="7:9" s="63" customFormat="1">
      <c r="G149" s="76"/>
      <c r="I149" s="76"/>
    </row>
    <row r="150" spans="7:9" s="63" customFormat="1">
      <c r="G150" s="76"/>
      <c r="I150" s="76"/>
    </row>
    <row r="151" spans="7:9" s="63" customFormat="1">
      <c r="G151" s="76"/>
      <c r="I151" s="76"/>
    </row>
    <row r="152" spans="7:9" s="63" customFormat="1">
      <c r="G152" s="76"/>
      <c r="I152" s="76"/>
    </row>
    <row r="153" spans="7:9" s="63" customFormat="1">
      <c r="G153" s="76"/>
      <c r="I153" s="76"/>
    </row>
    <row r="154" spans="7:9" s="63" customFormat="1">
      <c r="G154" s="76"/>
      <c r="I154" s="76"/>
    </row>
    <row r="155" spans="7:9" s="63" customFormat="1">
      <c r="G155" s="76"/>
      <c r="I155" s="76"/>
    </row>
    <row r="156" spans="7:9" s="63" customFormat="1">
      <c r="G156" s="76"/>
      <c r="I156" s="76"/>
    </row>
    <row r="157" spans="7:9" s="63" customFormat="1">
      <c r="G157" s="76"/>
      <c r="I157" s="76"/>
    </row>
    <row r="158" spans="7:9" s="63" customFormat="1">
      <c r="G158" s="76"/>
      <c r="I158" s="76"/>
    </row>
    <row r="159" spans="7:9" s="63" customFormat="1">
      <c r="G159" s="76"/>
      <c r="I159" s="76"/>
    </row>
    <row r="160" spans="7:9" s="63" customFormat="1">
      <c r="G160" s="76"/>
      <c r="I160" s="76"/>
    </row>
    <row r="161" spans="7:9" s="63" customFormat="1">
      <c r="G161" s="76"/>
      <c r="I161" s="76"/>
    </row>
    <row r="162" spans="7:9" s="63" customFormat="1">
      <c r="G162" s="76"/>
      <c r="I162" s="76"/>
    </row>
    <row r="163" spans="7:9" s="63" customFormat="1">
      <c r="G163" s="76"/>
      <c r="I163" s="76"/>
    </row>
    <row r="164" spans="7:9" s="63" customFormat="1">
      <c r="G164" s="76"/>
      <c r="I164" s="76"/>
    </row>
    <row r="165" spans="7:9" s="63" customFormat="1">
      <c r="G165" s="76"/>
      <c r="I165" s="76"/>
    </row>
    <row r="166" spans="7:9" s="63" customFormat="1">
      <c r="G166" s="76"/>
      <c r="I166" s="76"/>
    </row>
    <row r="167" spans="7:9" s="63" customFormat="1">
      <c r="G167" s="76"/>
      <c r="I167" s="76"/>
    </row>
    <row r="168" spans="7:9" s="63" customFormat="1">
      <c r="G168" s="76"/>
      <c r="I168" s="76"/>
    </row>
    <row r="169" spans="7:9" s="63" customFormat="1">
      <c r="G169" s="76"/>
      <c r="I169" s="76"/>
    </row>
    <row r="170" spans="7:9" s="63" customFormat="1">
      <c r="G170" s="76"/>
      <c r="I170" s="76"/>
    </row>
    <row r="171" spans="7:9" s="63" customFormat="1">
      <c r="G171" s="76"/>
      <c r="I171" s="76"/>
    </row>
    <row r="172" spans="7:9" s="63" customFormat="1">
      <c r="G172" s="76"/>
      <c r="I172" s="76"/>
    </row>
    <row r="173" spans="7:9" s="63" customFormat="1">
      <c r="G173" s="76"/>
      <c r="I173" s="76"/>
    </row>
    <row r="174" spans="7:9" s="63" customFormat="1">
      <c r="G174" s="76"/>
      <c r="I174" s="76"/>
    </row>
    <row r="175" spans="7:9" s="63" customFormat="1">
      <c r="G175" s="76"/>
      <c r="I175" s="76"/>
    </row>
    <row r="176" spans="7:9" s="63" customFormat="1">
      <c r="G176" s="76"/>
      <c r="I176" s="76"/>
    </row>
    <row r="177" spans="7:9" s="63" customFormat="1">
      <c r="G177" s="76"/>
      <c r="I177" s="76"/>
    </row>
    <row r="178" spans="7:9" s="63" customFormat="1">
      <c r="G178" s="76"/>
      <c r="I178" s="76"/>
    </row>
    <row r="179" spans="7:9" s="63" customFormat="1">
      <c r="G179" s="76"/>
      <c r="I179" s="76"/>
    </row>
    <row r="180" spans="7:9" s="63" customFormat="1">
      <c r="G180" s="76"/>
      <c r="I180" s="76"/>
    </row>
    <row r="181" spans="7:9" s="63" customFormat="1">
      <c r="G181" s="76"/>
      <c r="I181" s="76"/>
    </row>
    <row r="182" spans="7:9" s="63" customFormat="1">
      <c r="G182" s="76"/>
      <c r="I182" s="76"/>
    </row>
    <row r="183" spans="7:9" s="63" customFormat="1">
      <c r="G183" s="76"/>
      <c r="I183" s="76"/>
    </row>
    <row r="184" spans="7:9" s="63" customFormat="1">
      <c r="G184" s="76"/>
      <c r="I184" s="76"/>
    </row>
    <row r="185" spans="7:9" s="63" customFormat="1">
      <c r="G185" s="76"/>
      <c r="I185" s="76"/>
    </row>
    <row r="186" spans="7:9" s="63" customFormat="1">
      <c r="G186" s="76"/>
      <c r="I186" s="76"/>
    </row>
    <row r="187" spans="7:9" s="63" customFormat="1">
      <c r="G187" s="76"/>
      <c r="I187" s="76"/>
    </row>
    <row r="188" spans="7:9" s="63" customFormat="1">
      <c r="G188" s="76"/>
      <c r="I188" s="76"/>
    </row>
    <row r="189" spans="7:9" s="63" customFormat="1">
      <c r="G189" s="76"/>
      <c r="I189" s="76"/>
    </row>
    <row r="190" spans="7:9" s="63" customFormat="1">
      <c r="G190" s="76"/>
      <c r="I190" s="76"/>
    </row>
    <row r="191" spans="7:9" s="63" customFormat="1">
      <c r="G191" s="76"/>
      <c r="I191" s="76"/>
    </row>
    <row r="192" spans="7:9" s="63" customFormat="1">
      <c r="G192" s="76"/>
      <c r="I192" s="76"/>
    </row>
    <row r="193" spans="7:9" s="63" customFormat="1">
      <c r="G193" s="76"/>
      <c r="I193" s="76"/>
    </row>
    <row r="194" spans="7:9" s="63" customFormat="1">
      <c r="G194" s="76"/>
      <c r="I194" s="76"/>
    </row>
    <row r="195" spans="7:9" s="63" customFormat="1">
      <c r="G195" s="76"/>
      <c r="I195" s="76"/>
    </row>
    <row r="196" spans="7:9" s="63" customFormat="1">
      <c r="G196" s="76"/>
      <c r="I196" s="76"/>
    </row>
    <row r="197" spans="7:9" s="63" customFormat="1">
      <c r="G197" s="76"/>
      <c r="I197" s="76"/>
    </row>
    <row r="198" spans="7:9" s="63" customFormat="1">
      <c r="G198" s="76"/>
      <c r="I198" s="76"/>
    </row>
    <row r="199" spans="7:9" s="63" customFormat="1">
      <c r="G199" s="76"/>
      <c r="I199" s="76"/>
    </row>
    <row r="200" spans="7:9" s="63" customFormat="1">
      <c r="G200" s="76"/>
      <c r="I200" s="76"/>
    </row>
    <row r="201" spans="7:9" s="63" customFormat="1">
      <c r="G201" s="76"/>
      <c r="I201" s="76"/>
    </row>
    <row r="202" spans="7:9" s="63" customFormat="1">
      <c r="G202" s="76"/>
      <c r="I202" s="76"/>
    </row>
    <row r="203" spans="7:9" s="63" customFormat="1">
      <c r="G203" s="76"/>
      <c r="I203" s="76"/>
    </row>
    <row r="204" spans="7:9" s="63" customFormat="1">
      <c r="G204" s="76"/>
      <c r="I204" s="76"/>
    </row>
    <row r="205" spans="7:9" s="63" customFormat="1">
      <c r="G205" s="76"/>
      <c r="I205" s="76"/>
    </row>
    <row r="206" spans="7:9" s="63" customFormat="1">
      <c r="G206" s="76"/>
      <c r="I206" s="76"/>
    </row>
    <row r="207" spans="7:9" s="63" customFormat="1">
      <c r="G207" s="76"/>
      <c r="I207" s="76"/>
    </row>
    <row r="208" spans="7:9" s="63" customFormat="1">
      <c r="G208" s="76"/>
      <c r="I208" s="76"/>
    </row>
    <row r="209" spans="7:9" s="63" customFormat="1">
      <c r="G209" s="76"/>
      <c r="I209" s="76"/>
    </row>
    <row r="210" spans="7:9" s="63" customFormat="1">
      <c r="G210" s="76"/>
      <c r="I210" s="76"/>
    </row>
    <row r="211" spans="7:9" s="63" customFormat="1">
      <c r="G211" s="76"/>
      <c r="I211" s="76"/>
    </row>
    <row r="212" spans="7:9" s="63" customFormat="1">
      <c r="G212" s="76"/>
      <c r="I212" s="76"/>
    </row>
    <row r="213" spans="7:9" s="63" customFormat="1">
      <c r="G213" s="76"/>
      <c r="I213" s="76"/>
    </row>
    <row r="214" spans="7:9" s="63" customFormat="1">
      <c r="G214" s="76"/>
      <c r="I214" s="76"/>
    </row>
    <row r="215" spans="7:9" s="63" customFormat="1">
      <c r="G215" s="76"/>
      <c r="I215" s="76"/>
    </row>
    <row r="216" spans="7:9" s="63" customFormat="1">
      <c r="G216" s="76"/>
      <c r="I216" s="76"/>
    </row>
    <row r="217" spans="7:9" s="63" customFormat="1">
      <c r="G217" s="76"/>
      <c r="I217" s="76"/>
    </row>
    <row r="218" spans="7:9" s="63" customFormat="1">
      <c r="G218" s="76"/>
      <c r="I218" s="76"/>
    </row>
    <row r="219" spans="7:9" s="63" customFormat="1">
      <c r="G219" s="76"/>
      <c r="I219" s="76"/>
    </row>
    <row r="220" spans="7:9" s="63" customFormat="1">
      <c r="G220" s="76"/>
      <c r="I220" s="76"/>
    </row>
    <row r="221" spans="7:9" s="63" customFormat="1">
      <c r="G221" s="76"/>
      <c r="I221" s="76"/>
    </row>
    <row r="222" spans="7:9" s="63" customFormat="1">
      <c r="G222" s="76"/>
      <c r="I222" s="76"/>
    </row>
    <row r="223" spans="7:9" s="63" customFormat="1">
      <c r="G223" s="76"/>
      <c r="I223" s="76"/>
    </row>
    <row r="224" spans="7:9" s="63" customFormat="1">
      <c r="G224" s="76"/>
      <c r="I224" s="76"/>
    </row>
    <row r="225" spans="7:9" s="63" customFormat="1">
      <c r="G225" s="76"/>
      <c r="I225" s="76"/>
    </row>
    <row r="226" spans="7:9" s="63" customFormat="1">
      <c r="G226" s="76"/>
      <c r="I226" s="76"/>
    </row>
    <row r="227" spans="7:9" s="63" customFormat="1">
      <c r="G227" s="76"/>
      <c r="I227" s="76"/>
    </row>
    <row r="228" spans="7:9" s="63" customFormat="1">
      <c r="G228" s="76"/>
      <c r="I228" s="76"/>
    </row>
    <row r="229" spans="7:9" s="63" customFormat="1">
      <c r="G229" s="76"/>
      <c r="I229" s="76"/>
    </row>
    <row r="230" spans="7:9" s="63" customFormat="1">
      <c r="G230" s="76"/>
      <c r="I230" s="76"/>
    </row>
    <row r="231" spans="7:9" s="63" customFormat="1">
      <c r="G231" s="76"/>
      <c r="I231" s="76"/>
    </row>
    <row r="232" spans="7:9" s="63" customFormat="1">
      <c r="G232" s="76"/>
      <c r="I232" s="76"/>
    </row>
    <row r="233" spans="7:9" s="63" customFormat="1">
      <c r="G233" s="76"/>
      <c r="I233" s="76"/>
    </row>
    <row r="234" spans="7:9" s="63" customFormat="1">
      <c r="G234" s="76"/>
      <c r="I234" s="76"/>
    </row>
    <row r="235" spans="7:9" s="63" customFormat="1">
      <c r="G235" s="76"/>
      <c r="I235" s="76"/>
    </row>
    <row r="236" spans="7:9" s="63" customFormat="1">
      <c r="G236" s="76"/>
      <c r="I236" s="76"/>
    </row>
    <row r="237" spans="7:9" s="63" customFormat="1">
      <c r="G237" s="76"/>
      <c r="I237" s="76"/>
    </row>
    <row r="238" spans="7:9" s="63" customFormat="1">
      <c r="G238" s="76"/>
      <c r="I238" s="76"/>
    </row>
    <row r="239" spans="7:9" s="63" customFormat="1">
      <c r="G239" s="76"/>
      <c r="I239" s="76"/>
    </row>
    <row r="240" spans="7:9" s="63" customFormat="1">
      <c r="G240" s="76"/>
      <c r="I240" s="76"/>
    </row>
    <row r="241" spans="7:9" s="63" customFormat="1">
      <c r="G241" s="76"/>
      <c r="I241" s="76"/>
    </row>
    <row r="242" spans="7:9" s="63" customFormat="1">
      <c r="G242" s="76"/>
      <c r="I242" s="76"/>
    </row>
    <row r="243" spans="7:9" s="63" customFormat="1">
      <c r="G243" s="76"/>
      <c r="I243" s="76"/>
    </row>
    <row r="244" spans="7:9" s="63" customFormat="1">
      <c r="G244" s="76"/>
      <c r="I244" s="76"/>
    </row>
    <row r="245" spans="7:9" s="63" customFormat="1">
      <c r="G245" s="76"/>
      <c r="I245" s="76"/>
    </row>
    <row r="246" spans="7:9" s="63" customFormat="1">
      <c r="G246" s="76"/>
      <c r="I246" s="76"/>
    </row>
    <row r="247" spans="7:9" s="63" customFormat="1">
      <c r="G247" s="76"/>
      <c r="I247" s="76"/>
    </row>
    <row r="248" spans="7:9" s="63" customFormat="1">
      <c r="G248" s="76"/>
      <c r="I248" s="76"/>
    </row>
    <row r="249" spans="7:9" s="63" customFormat="1">
      <c r="G249" s="76"/>
      <c r="I249" s="76"/>
    </row>
    <row r="250" spans="7:9" s="63" customFormat="1">
      <c r="G250" s="76"/>
      <c r="I250" s="76"/>
    </row>
    <row r="251" spans="7:9" s="63" customFormat="1">
      <c r="G251" s="76"/>
      <c r="I251" s="76"/>
    </row>
    <row r="252" spans="7:9" s="63" customFormat="1">
      <c r="G252" s="76"/>
      <c r="I252" s="76"/>
    </row>
    <row r="253" spans="7:9" s="63" customFormat="1">
      <c r="G253" s="76"/>
      <c r="I253" s="76"/>
    </row>
    <row r="254" spans="7:9" s="63" customFormat="1">
      <c r="G254" s="76"/>
      <c r="I254" s="76"/>
    </row>
    <row r="255" spans="7:9" s="63" customFormat="1">
      <c r="G255" s="76"/>
      <c r="I255" s="76"/>
    </row>
    <row r="256" spans="7:9" s="63" customFormat="1">
      <c r="G256" s="76"/>
      <c r="I256" s="76"/>
    </row>
    <row r="257" spans="7:9" s="63" customFormat="1">
      <c r="G257" s="76"/>
      <c r="I257" s="76"/>
    </row>
    <row r="258" spans="7:9" s="63" customFormat="1">
      <c r="G258" s="76"/>
      <c r="I258" s="76"/>
    </row>
    <row r="259" spans="7:9" s="63" customFormat="1">
      <c r="G259" s="76"/>
      <c r="I259" s="76"/>
    </row>
    <row r="260" spans="7:9" s="63" customFormat="1">
      <c r="G260" s="76"/>
      <c r="I260" s="76"/>
    </row>
    <row r="261" spans="7:9" s="63" customFormat="1">
      <c r="G261" s="76"/>
      <c r="I261" s="76"/>
    </row>
    <row r="262" spans="7:9" s="63" customFormat="1">
      <c r="G262" s="76"/>
      <c r="I262" s="76"/>
    </row>
    <row r="263" spans="7:9" s="63" customFormat="1">
      <c r="G263" s="76"/>
      <c r="I263" s="76"/>
    </row>
    <row r="264" spans="7:9" s="63" customFormat="1">
      <c r="G264" s="76"/>
      <c r="I264" s="76"/>
    </row>
    <row r="265" spans="7:9" s="63" customFormat="1">
      <c r="G265" s="76"/>
      <c r="I265" s="76"/>
    </row>
    <row r="266" spans="7:9" s="63" customFormat="1">
      <c r="G266" s="76"/>
      <c r="I266" s="76"/>
    </row>
    <row r="267" spans="7:9" s="63" customFormat="1">
      <c r="G267" s="76"/>
      <c r="I267" s="76"/>
    </row>
    <row r="268" spans="7:9" s="63" customFormat="1">
      <c r="G268" s="76"/>
      <c r="I268" s="76"/>
    </row>
    <row r="269" spans="7:9" s="63" customFormat="1">
      <c r="G269" s="76"/>
      <c r="I269" s="76"/>
    </row>
    <row r="270" spans="7:9" s="63" customFormat="1">
      <c r="G270" s="76"/>
      <c r="I270" s="76"/>
    </row>
    <row r="271" spans="7:9" s="63" customFormat="1">
      <c r="G271" s="76"/>
      <c r="I271" s="76"/>
    </row>
    <row r="272" spans="7:9" s="63" customFormat="1">
      <c r="G272" s="76"/>
      <c r="I272" s="76"/>
    </row>
    <row r="273" spans="7:9" s="63" customFormat="1">
      <c r="G273" s="76"/>
      <c r="I273" s="76"/>
    </row>
    <row r="274" spans="7:9" s="63" customFormat="1">
      <c r="G274" s="76"/>
      <c r="I274" s="76"/>
    </row>
    <row r="275" spans="7:9" s="63" customFormat="1">
      <c r="G275" s="76"/>
      <c r="I275" s="76"/>
    </row>
    <row r="276" spans="7:9" s="63" customFormat="1">
      <c r="G276" s="76"/>
      <c r="I276" s="76"/>
    </row>
    <row r="277" spans="7:9" s="63" customFormat="1">
      <c r="G277" s="76"/>
      <c r="I277" s="76"/>
    </row>
    <row r="278" spans="7:9" s="63" customFormat="1">
      <c r="G278" s="76"/>
      <c r="I278" s="76"/>
    </row>
    <row r="279" spans="7:9" s="63" customFormat="1">
      <c r="G279" s="76"/>
      <c r="I279" s="76"/>
    </row>
    <row r="280" spans="7:9" s="63" customFormat="1">
      <c r="G280" s="76"/>
      <c r="I280" s="76"/>
    </row>
    <row r="281" spans="7:9" s="63" customFormat="1">
      <c r="G281" s="76"/>
      <c r="I281" s="76"/>
    </row>
    <row r="282" spans="7:9" s="63" customFormat="1">
      <c r="G282" s="76"/>
      <c r="I282" s="76"/>
    </row>
    <row r="283" spans="7:9" s="63" customFormat="1">
      <c r="G283" s="76"/>
      <c r="I283" s="76"/>
    </row>
    <row r="284" spans="7:9" s="63" customFormat="1">
      <c r="G284" s="76"/>
      <c r="I284" s="76"/>
    </row>
    <row r="285" spans="7:9" s="63" customFormat="1">
      <c r="G285" s="76"/>
      <c r="I285" s="76"/>
    </row>
    <row r="286" spans="7:9" s="63" customFormat="1">
      <c r="G286" s="76"/>
      <c r="I286" s="76"/>
    </row>
    <row r="287" spans="7:9" s="63" customFormat="1">
      <c r="G287" s="76"/>
      <c r="I287" s="76"/>
    </row>
    <row r="288" spans="7:9" s="63" customFormat="1">
      <c r="G288" s="76"/>
      <c r="I288" s="76"/>
    </row>
    <row r="289" spans="7:9" s="63" customFormat="1">
      <c r="G289" s="76"/>
      <c r="I289" s="76"/>
    </row>
    <row r="290" spans="7:9" s="63" customFormat="1">
      <c r="G290" s="76"/>
      <c r="I290" s="76"/>
    </row>
    <row r="291" spans="7:9" s="63" customFormat="1">
      <c r="G291" s="76"/>
      <c r="I291" s="76"/>
    </row>
    <row r="292" spans="7:9" s="63" customFormat="1">
      <c r="G292" s="76"/>
      <c r="I292" s="76"/>
    </row>
    <row r="293" spans="7:9" s="63" customFormat="1">
      <c r="G293" s="76"/>
      <c r="I293" s="76"/>
    </row>
    <row r="294" spans="7:9" s="63" customFormat="1">
      <c r="G294" s="76"/>
      <c r="I294" s="76"/>
    </row>
    <row r="295" spans="7:9" s="63" customFormat="1">
      <c r="G295" s="76"/>
      <c r="I295" s="76"/>
    </row>
    <row r="296" spans="7:9" s="63" customFormat="1">
      <c r="G296" s="76"/>
      <c r="I296" s="76"/>
    </row>
    <row r="297" spans="7:9" s="63" customFormat="1">
      <c r="G297" s="76"/>
      <c r="I297" s="76"/>
    </row>
    <row r="298" spans="7:9" s="63" customFormat="1">
      <c r="G298" s="76"/>
      <c r="I298" s="76"/>
    </row>
    <row r="299" spans="7:9" s="63" customFormat="1">
      <c r="G299" s="76"/>
      <c r="I299" s="76"/>
    </row>
    <row r="300" spans="7:9" s="63" customFormat="1">
      <c r="G300" s="76"/>
      <c r="I300" s="76"/>
    </row>
    <row r="301" spans="7:9" s="63" customFormat="1">
      <c r="G301" s="76"/>
      <c r="I301" s="76"/>
    </row>
    <row r="302" spans="7:9" s="63" customFormat="1">
      <c r="G302" s="76"/>
      <c r="I302" s="76"/>
    </row>
    <row r="303" spans="7:9" s="63" customFormat="1">
      <c r="G303" s="76"/>
      <c r="I303" s="76"/>
    </row>
    <row r="304" spans="7:9" s="63" customFormat="1">
      <c r="G304" s="76"/>
      <c r="I304" s="76"/>
    </row>
    <row r="305" spans="7:9" s="63" customFormat="1">
      <c r="G305" s="76"/>
      <c r="I305" s="76"/>
    </row>
    <row r="306" spans="7:9" s="63" customFormat="1">
      <c r="G306" s="76"/>
      <c r="I306" s="76"/>
    </row>
    <row r="307" spans="7:9" s="63" customFormat="1">
      <c r="G307" s="76"/>
      <c r="I307" s="76"/>
    </row>
    <row r="308" spans="7:9" s="63" customFormat="1">
      <c r="G308" s="76"/>
      <c r="I308" s="76"/>
    </row>
    <row r="309" spans="7:9" s="63" customFormat="1">
      <c r="G309" s="76"/>
      <c r="I309" s="76"/>
    </row>
    <row r="310" spans="7:9" s="63" customFormat="1">
      <c r="G310" s="76"/>
      <c r="I310" s="76"/>
    </row>
    <row r="311" spans="7:9" s="63" customFormat="1">
      <c r="G311" s="76"/>
      <c r="I311" s="76"/>
    </row>
    <row r="312" spans="7:9" s="63" customFormat="1">
      <c r="G312" s="76"/>
      <c r="I312" s="76"/>
    </row>
    <row r="313" spans="7:9" s="63" customFormat="1">
      <c r="G313" s="76"/>
      <c r="I313" s="76"/>
    </row>
    <row r="314" spans="7:9" s="63" customFormat="1">
      <c r="G314" s="76"/>
      <c r="I314" s="76"/>
    </row>
    <row r="315" spans="7:9" s="63" customFormat="1">
      <c r="G315" s="76"/>
      <c r="I315" s="76"/>
    </row>
    <row r="316" spans="7:9" s="63" customFormat="1">
      <c r="G316" s="76"/>
      <c r="I316" s="76"/>
    </row>
    <row r="317" spans="7:9" s="63" customFormat="1">
      <c r="G317" s="76"/>
      <c r="I317" s="76"/>
    </row>
    <row r="318" spans="7:9" s="63" customFormat="1">
      <c r="G318" s="76"/>
      <c r="I318" s="76"/>
    </row>
    <row r="319" spans="7:9" s="63" customFormat="1">
      <c r="G319" s="76"/>
      <c r="I319" s="76"/>
    </row>
    <row r="320" spans="7:9" s="63" customFormat="1">
      <c r="G320" s="76"/>
      <c r="I320" s="76"/>
    </row>
    <row r="321" spans="7:9" s="63" customFormat="1">
      <c r="G321" s="76"/>
      <c r="I321" s="76"/>
    </row>
    <row r="322" spans="7:9" s="63" customFormat="1">
      <c r="G322" s="76"/>
      <c r="I322" s="76"/>
    </row>
    <row r="323" spans="7:9" s="63" customFormat="1">
      <c r="G323" s="76"/>
      <c r="I323" s="76"/>
    </row>
    <row r="324" spans="7:9" s="63" customFormat="1">
      <c r="G324" s="76"/>
      <c r="I324" s="76"/>
    </row>
    <row r="325" spans="7:9" s="63" customFormat="1">
      <c r="G325" s="76"/>
      <c r="I325" s="76"/>
    </row>
    <row r="326" spans="7:9" s="63" customFormat="1">
      <c r="G326" s="76"/>
      <c r="I326" s="76"/>
    </row>
    <row r="327" spans="7:9" s="63" customFormat="1">
      <c r="G327" s="76"/>
      <c r="I327" s="76"/>
    </row>
    <row r="328" spans="7:9" s="63" customFormat="1">
      <c r="G328" s="76"/>
      <c r="I328" s="76"/>
    </row>
    <row r="329" spans="7:9" s="63" customFormat="1">
      <c r="G329" s="76"/>
      <c r="I329" s="76"/>
    </row>
    <row r="330" spans="7:9" s="63" customFormat="1">
      <c r="G330" s="76"/>
      <c r="I330" s="76"/>
    </row>
    <row r="331" spans="7:9" s="63" customFormat="1">
      <c r="G331" s="76"/>
      <c r="I331" s="76"/>
    </row>
    <row r="332" spans="7:9" s="63" customFormat="1">
      <c r="G332" s="76"/>
      <c r="I332" s="76"/>
    </row>
    <row r="333" spans="7:9" s="63" customFormat="1">
      <c r="G333" s="76"/>
      <c r="I333" s="76"/>
    </row>
    <row r="334" spans="7:9" s="63" customFormat="1">
      <c r="G334" s="76"/>
      <c r="I334" s="76"/>
    </row>
    <row r="335" spans="7:9" s="63" customFormat="1">
      <c r="G335" s="76"/>
      <c r="I335" s="76"/>
    </row>
    <row r="336" spans="7:9" s="63" customFormat="1">
      <c r="G336" s="76"/>
      <c r="I336" s="76"/>
    </row>
    <row r="337" spans="7:9" s="63" customFormat="1">
      <c r="G337" s="76"/>
      <c r="I337" s="76"/>
    </row>
    <row r="338" spans="7:9" s="63" customFormat="1">
      <c r="G338" s="76"/>
      <c r="I338" s="76"/>
    </row>
    <row r="339" spans="7:9" s="63" customFormat="1">
      <c r="G339" s="76"/>
      <c r="I339" s="76"/>
    </row>
    <row r="340" spans="7:9" s="63" customFormat="1">
      <c r="G340" s="76"/>
      <c r="I340" s="76"/>
    </row>
    <row r="341" spans="7:9" s="63" customFormat="1">
      <c r="G341" s="76"/>
      <c r="I341" s="76"/>
    </row>
    <row r="342" spans="7:9" s="63" customFormat="1">
      <c r="G342" s="76"/>
      <c r="I342" s="76"/>
    </row>
    <row r="343" spans="7:9" s="63" customFormat="1">
      <c r="G343" s="76"/>
      <c r="I343" s="76"/>
    </row>
    <row r="344" spans="7:9" s="63" customFormat="1">
      <c r="G344" s="76"/>
      <c r="I344" s="76"/>
    </row>
    <row r="345" spans="7:9" s="63" customFormat="1">
      <c r="G345" s="76"/>
      <c r="I345" s="76"/>
    </row>
    <row r="346" spans="7:9" s="63" customFormat="1">
      <c r="G346" s="76"/>
      <c r="I346" s="76"/>
    </row>
    <row r="347" spans="7:9" s="63" customFormat="1">
      <c r="G347" s="76"/>
      <c r="I347" s="76"/>
    </row>
    <row r="348" spans="7:9" s="63" customFormat="1">
      <c r="G348" s="76"/>
      <c r="I348" s="76"/>
    </row>
    <row r="349" spans="7:9" s="63" customFormat="1">
      <c r="G349" s="76"/>
      <c r="I349" s="76"/>
    </row>
    <row r="350" spans="7:9" s="63" customFormat="1">
      <c r="G350" s="76"/>
      <c r="I350" s="76"/>
    </row>
    <row r="351" spans="7:9" s="63" customFormat="1">
      <c r="G351" s="76"/>
      <c r="I351" s="76"/>
    </row>
    <row r="352" spans="7:9" s="63" customFormat="1">
      <c r="G352" s="76"/>
      <c r="I352" s="76"/>
    </row>
    <row r="353" spans="7:9" s="63" customFormat="1">
      <c r="G353" s="76"/>
      <c r="I353" s="76"/>
    </row>
    <row r="354" spans="7:9" s="63" customFormat="1">
      <c r="G354" s="76"/>
      <c r="I354" s="76"/>
    </row>
    <row r="355" spans="7:9" s="63" customFormat="1">
      <c r="G355" s="76"/>
      <c r="I355" s="76"/>
    </row>
    <row r="356" spans="7:9" s="63" customFormat="1">
      <c r="G356" s="76"/>
      <c r="I356" s="76"/>
    </row>
    <row r="357" spans="7:9" s="63" customFormat="1">
      <c r="G357" s="76"/>
      <c r="I357" s="76"/>
    </row>
    <row r="358" spans="7:9" s="63" customFormat="1">
      <c r="G358" s="76"/>
      <c r="I358" s="76"/>
    </row>
    <row r="359" spans="7:9" s="63" customFormat="1">
      <c r="G359" s="76"/>
      <c r="I359" s="76"/>
    </row>
    <row r="360" spans="7:9" s="63" customFormat="1">
      <c r="G360" s="76"/>
      <c r="I360" s="76"/>
    </row>
    <row r="361" spans="7:9" s="63" customFormat="1">
      <c r="G361" s="76"/>
      <c r="I361" s="76"/>
    </row>
    <row r="362" spans="7:9" s="63" customFormat="1">
      <c r="G362" s="76"/>
      <c r="I362" s="76"/>
    </row>
    <row r="363" spans="7:9" s="63" customFormat="1">
      <c r="G363" s="76"/>
      <c r="I363" s="76"/>
    </row>
    <row r="364" spans="7:9" s="63" customFormat="1">
      <c r="G364" s="76"/>
      <c r="I364" s="76"/>
    </row>
    <row r="365" spans="7:9" s="63" customFormat="1">
      <c r="G365" s="76"/>
      <c r="I365" s="76"/>
    </row>
    <row r="366" spans="7:9" s="63" customFormat="1">
      <c r="G366" s="76"/>
      <c r="I366" s="76"/>
    </row>
    <row r="367" spans="7:9" s="63" customFormat="1">
      <c r="G367" s="76"/>
      <c r="I367" s="76"/>
    </row>
    <row r="368" spans="7:9" s="63" customFormat="1">
      <c r="G368" s="76"/>
      <c r="I368" s="76"/>
    </row>
    <row r="369" spans="7:9" s="63" customFormat="1">
      <c r="G369" s="76"/>
      <c r="I369" s="76"/>
    </row>
    <row r="370" spans="7:9" s="63" customFormat="1">
      <c r="G370" s="76"/>
      <c r="I370" s="76"/>
    </row>
    <row r="371" spans="7:9" s="63" customFormat="1">
      <c r="G371" s="76"/>
      <c r="I371" s="76"/>
    </row>
    <row r="372" spans="7:9" s="63" customFormat="1">
      <c r="G372" s="76"/>
      <c r="I372" s="76"/>
    </row>
    <row r="373" spans="7:9" s="63" customFormat="1">
      <c r="G373" s="76"/>
      <c r="I373" s="76"/>
    </row>
    <row r="374" spans="7:9" s="63" customFormat="1">
      <c r="G374" s="76"/>
      <c r="I374" s="76"/>
    </row>
    <row r="375" spans="7:9" s="63" customFormat="1">
      <c r="G375" s="76"/>
      <c r="I375" s="76"/>
    </row>
    <row r="376" spans="7:9" s="63" customFormat="1">
      <c r="G376" s="76"/>
      <c r="I376" s="76"/>
    </row>
    <row r="377" spans="7:9" s="63" customFormat="1">
      <c r="G377" s="76"/>
      <c r="I377" s="76"/>
    </row>
    <row r="378" spans="7:9" s="63" customFormat="1">
      <c r="G378" s="76"/>
      <c r="I378" s="76"/>
    </row>
    <row r="379" spans="7:9" s="63" customFormat="1">
      <c r="G379" s="76"/>
      <c r="I379" s="76"/>
    </row>
    <row r="380" spans="7:9" s="63" customFormat="1">
      <c r="G380" s="76"/>
      <c r="I380" s="76"/>
    </row>
    <row r="381" spans="7:9" s="63" customFormat="1">
      <c r="G381" s="76"/>
      <c r="I381" s="76"/>
    </row>
    <row r="382" spans="7:9" s="63" customFormat="1">
      <c r="G382" s="76"/>
      <c r="I382" s="76"/>
    </row>
    <row r="383" spans="7:9" s="63" customFormat="1">
      <c r="G383" s="76"/>
      <c r="I383" s="76"/>
    </row>
    <row r="384" spans="7:9" s="63" customFormat="1">
      <c r="G384" s="76"/>
      <c r="I384" s="76"/>
    </row>
    <row r="385" spans="7:9" s="63" customFormat="1">
      <c r="G385" s="76"/>
      <c r="I385" s="76"/>
    </row>
    <row r="386" spans="7:9" s="63" customFormat="1">
      <c r="G386" s="76"/>
      <c r="I386" s="76"/>
    </row>
    <row r="387" spans="7:9" s="63" customFormat="1">
      <c r="G387" s="76"/>
      <c r="I387" s="76"/>
    </row>
    <row r="388" spans="7:9" s="63" customFormat="1">
      <c r="G388" s="76"/>
      <c r="I388" s="76"/>
    </row>
    <row r="389" spans="7:9" s="63" customFormat="1">
      <c r="G389" s="76"/>
      <c r="I389" s="76"/>
    </row>
    <row r="390" spans="7:9" s="63" customFormat="1">
      <c r="G390" s="76"/>
      <c r="I390" s="76"/>
    </row>
    <row r="391" spans="7:9" s="63" customFormat="1">
      <c r="G391" s="76"/>
      <c r="I391" s="76"/>
    </row>
    <row r="392" spans="7:9" s="63" customFormat="1">
      <c r="G392" s="76"/>
      <c r="I392" s="76"/>
    </row>
    <row r="393" spans="7:9" s="63" customFormat="1">
      <c r="G393" s="76"/>
      <c r="I393" s="76"/>
    </row>
    <row r="394" spans="7:9" s="63" customFormat="1">
      <c r="G394" s="76"/>
      <c r="I394" s="76"/>
    </row>
    <row r="395" spans="7:9" s="63" customFormat="1">
      <c r="G395" s="76"/>
      <c r="I395" s="76"/>
    </row>
    <row r="396" spans="7:9" s="63" customFormat="1">
      <c r="G396" s="76"/>
      <c r="I396" s="76"/>
    </row>
    <row r="397" spans="7:9" s="63" customFormat="1">
      <c r="G397" s="76"/>
      <c r="I397" s="76"/>
    </row>
    <row r="398" spans="7:9" s="63" customFormat="1">
      <c r="G398" s="76"/>
      <c r="I398" s="76"/>
    </row>
    <row r="399" spans="7:9" s="63" customFormat="1">
      <c r="G399" s="76"/>
      <c r="I399" s="76"/>
    </row>
    <row r="400" spans="7:9" s="63" customFormat="1">
      <c r="G400" s="76"/>
      <c r="I400" s="76"/>
    </row>
    <row r="401" spans="7:9" s="63" customFormat="1">
      <c r="G401" s="76"/>
      <c r="I401" s="76"/>
    </row>
    <row r="402" spans="7:9" s="63" customFormat="1">
      <c r="G402" s="76"/>
      <c r="I402" s="76"/>
    </row>
    <row r="403" spans="7:9" s="63" customFormat="1">
      <c r="G403" s="76"/>
      <c r="I403" s="76"/>
    </row>
    <row r="404" spans="7:9" s="63" customFormat="1">
      <c r="G404" s="76"/>
      <c r="I404" s="76"/>
    </row>
    <row r="405" spans="7:9" s="63" customFormat="1">
      <c r="G405" s="76"/>
      <c r="I405" s="76"/>
    </row>
    <row r="406" spans="7:9" s="63" customFormat="1">
      <c r="G406" s="76"/>
      <c r="I406" s="76"/>
    </row>
    <row r="407" spans="7:9" s="63" customFormat="1">
      <c r="G407" s="76"/>
      <c r="I407" s="76"/>
    </row>
    <row r="408" spans="7:9" s="63" customFormat="1">
      <c r="G408" s="76"/>
      <c r="I408" s="76"/>
    </row>
    <row r="409" spans="7:9" s="63" customFormat="1">
      <c r="G409" s="76"/>
      <c r="I409" s="76"/>
    </row>
    <row r="410" spans="7:9" s="63" customFormat="1">
      <c r="G410" s="76"/>
      <c r="I410" s="76"/>
    </row>
    <row r="411" spans="7:9" s="63" customFormat="1">
      <c r="G411" s="76"/>
      <c r="I411" s="76"/>
    </row>
    <row r="412" spans="7:9" s="63" customFormat="1">
      <c r="G412" s="76"/>
      <c r="I412" s="76"/>
    </row>
    <row r="413" spans="7:9" s="63" customFormat="1">
      <c r="G413" s="76"/>
      <c r="I413" s="76"/>
    </row>
    <row r="414" spans="7:9" s="63" customFormat="1">
      <c r="G414" s="76"/>
      <c r="I414" s="76"/>
    </row>
    <row r="415" spans="7:9" s="63" customFormat="1">
      <c r="G415" s="76"/>
      <c r="I415" s="76"/>
    </row>
    <row r="416" spans="7:9" s="63" customFormat="1">
      <c r="G416" s="76"/>
      <c r="I416" s="76"/>
    </row>
    <row r="417" spans="7:9" s="63" customFormat="1">
      <c r="G417" s="76"/>
      <c r="I417" s="76"/>
    </row>
    <row r="418" spans="7:9" s="63" customFormat="1">
      <c r="G418" s="76"/>
      <c r="I418" s="76"/>
    </row>
    <row r="419" spans="7:9" s="63" customFormat="1">
      <c r="G419" s="76"/>
      <c r="I419" s="76"/>
    </row>
    <row r="420" spans="7:9" s="63" customFormat="1">
      <c r="G420" s="76"/>
      <c r="I420" s="76"/>
    </row>
    <row r="421" spans="7:9" s="63" customFormat="1">
      <c r="G421" s="76"/>
      <c r="I421" s="76"/>
    </row>
    <row r="422" spans="7:9" s="63" customFormat="1">
      <c r="G422" s="76"/>
      <c r="I422" s="76"/>
    </row>
    <row r="423" spans="7:9" s="63" customFormat="1">
      <c r="G423" s="76"/>
      <c r="I423" s="76"/>
    </row>
    <row r="424" spans="7:9" s="63" customFormat="1">
      <c r="G424" s="76"/>
      <c r="I424" s="76"/>
    </row>
    <row r="425" spans="7:9" s="63" customFormat="1">
      <c r="G425" s="76"/>
      <c r="I425" s="76"/>
    </row>
    <row r="426" spans="7:9" s="63" customFormat="1">
      <c r="G426" s="76"/>
      <c r="I426" s="76"/>
    </row>
    <row r="427" spans="7:9" s="63" customFormat="1">
      <c r="G427" s="76"/>
      <c r="I427" s="76"/>
    </row>
    <row r="428" spans="7:9" s="63" customFormat="1">
      <c r="G428" s="76"/>
      <c r="I428" s="76"/>
    </row>
    <row r="429" spans="7:9" s="63" customFormat="1">
      <c r="G429" s="76"/>
      <c r="I429" s="76"/>
    </row>
    <row r="430" spans="7:9" s="63" customFormat="1">
      <c r="G430" s="76"/>
      <c r="I430" s="76"/>
    </row>
    <row r="431" spans="7:9" s="63" customFormat="1">
      <c r="G431" s="76"/>
      <c r="I431" s="76"/>
    </row>
    <row r="432" spans="7:9" s="63" customFormat="1">
      <c r="G432" s="76"/>
      <c r="I432" s="76"/>
    </row>
    <row r="433" spans="7:9" s="63" customFormat="1">
      <c r="G433" s="76"/>
      <c r="I433" s="76"/>
    </row>
    <row r="434" spans="7:9" s="63" customFormat="1">
      <c r="G434" s="76"/>
      <c r="I434" s="76"/>
    </row>
    <row r="435" spans="7:9" s="63" customFormat="1">
      <c r="G435" s="76"/>
      <c r="I435" s="76"/>
    </row>
    <row r="436" spans="7:9" s="63" customFormat="1">
      <c r="G436" s="76"/>
      <c r="I436" s="76"/>
    </row>
    <row r="437" spans="7:9" s="63" customFormat="1">
      <c r="G437" s="76"/>
      <c r="I437" s="76"/>
    </row>
    <row r="438" spans="7:9" s="63" customFormat="1">
      <c r="G438" s="76"/>
      <c r="I438" s="76"/>
    </row>
    <row r="439" spans="7:9" s="63" customFormat="1">
      <c r="G439" s="76"/>
      <c r="I439" s="76"/>
    </row>
    <row r="440" spans="7:9" s="63" customFormat="1">
      <c r="G440" s="76"/>
      <c r="I440" s="76"/>
    </row>
    <row r="441" spans="7:9" s="63" customFormat="1">
      <c r="G441" s="76"/>
      <c r="I441" s="76"/>
    </row>
    <row r="442" spans="7:9" s="63" customFormat="1">
      <c r="G442" s="76"/>
      <c r="I442" s="76"/>
    </row>
    <row r="443" spans="7:9" s="63" customFormat="1">
      <c r="G443" s="76"/>
      <c r="I443" s="76"/>
    </row>
    <row r="444" spans="7:9" s="63" customFormat="1">
      <c r="G444" s="76"/>
      <c r="I444" s="76"/>
    </row>
    <row r="445" spans="7:9" s="63" customFormat="1">
      <c r="G445" s="76"/>
      <c r="I445" s="76"/>
    </row>
    <row r="446" spans="7:9" s="63" customFormat="1">
      <c r="G446" s="76"/>
      <c r="I446" s="76"/>
    </row>
    <row r="447" spans="7:9" s="63" customFormat="1">
      <c r="G447" s="76"/>
      <c r="I447" s="76"/>
    </row>
    <row r="448" spans="7:9" s="63" customFormat="1">
      <c r="G448" s="76"/>
      <c r="I448" s="76"/>
    </row>
    <row r="449" spans="7:9" s="63" customFormat="1">
      <c r="G449" s="76"/>
      <c r="I449" s="76"/>
    </row>
    <row r="450" spans="7:9" s="63" customFormat="1">
      <c r="G450" s="76"/>
      <c r="I450" s="76"/>
    </row>
    <row r="451" spans="7:9" s="63" customFormat="1">
      <c r="G451" s="76"/>
      <c r="I451" s="76"/>
    </row>
    <row r="452" spans="7:9" s="63" customFormat="1">
      <c r="G452" s="76"/>
      <c r="I452" s="76"/>
    </row>
    <row r="453" spans="7:9" s="63" customFormat="1">
      <c r="G453" s="76"/>
      <c r="I453" s="76"/>
    </row>
    <row r="454" spans="7:9" s="63" customFormat="1">
      <c r="G454" s="76"/>
      <c r="I454" s="76"/>
    </row>
    <row r="455" spans="7:9" s="63" customFormat="1">
      <c r="G455" s="76"/>
      <c r="I455" s="76"/>
    </row>
    <row r="456" spans="7:9" s="63" customFormat="1">
      <c r="G456" s="76"/>
      <c r="I456" s="76"/>
    </row>
    <row r="457" spans="7:9" s="63" customFormat="1">
      <c r="G457" s="76"/>
      <c r="I457" s="76"/>
    </row>
    <row r="458" spans="7:9" s="63" customFormat="1">
      <c r="G458" s="76"/>
      <c r="I458" s="76"/>
    </row>
    <row r="459" spans="7:9" s="63" customFormat="1">
      <c r="G459" s="76"/>
      <c r="I459" s="76"/>
    </row>
    <row r="460" spans="7:9" s="63" customFormat="1">
      <c r="G460" s="76"/>
      <c r="I460" s="76"/>
    </row>
    <row r="461" spans="7:9" s="63" customFormat="1">
      <c r="G461" s="76"/>
      <c r="I461" s="76"/>
    </row>
    <row r="462" spans="7:9" s="63" customFormat="1">
      <c r="G462" s="76"/>
      <c r="I462" s="76"/>
    </row>
    <row r="463" spans="7:9" s="63" customFormat="1">
      <c r="G463" s="76"/>
      <c r="I463" s="76"/>
    </row>
    <row r="464" spans="7:9" s="63" customFormat="1">
      <c r="G464" s="76"/>
      <c r="I464" s="76"/>
    </row>
    <row r="465" spans="7:9" s="63" customFormat="1">
      <c r="G465" s="76"/>
      <c r="I465" s="76"/>
    </row>
    <row r="466" spans="7:9" s="63" customFormat="1">
      <c r="G466" s="76"/>
      <c r="I466" s="76"/>
    </row>
    <row r="467" spans="7:9" s="63" customFormat="1">
      <c r="G467" s="76"/>
      <c r="I467" s="76"/>
    </row>
    <row r="468" spans="7:9" s="63" customFormat="1">
      <c r="G468" s="76"/>
      <c r="I468" s="76"/>
    </row>
    <row r="469" spans="7:9" s="63" customFormat="1">
      <c r="G469" s="76"/>
      <c r="I469" s="76"/>
    </row>
    <row r="470" spans="7:9" s="63" customFormat="1">
      <c r="G470" s="76"/>
      <c r="I470" s="76"/>
    </row>
    <row r="471" spans="7:9" s="63" customFormat="1">
      <c r="G471" s="76"/>
      <c r="I471" s="76"/>
    </row>
    <row r="472" spans="7:9" s="63" customFormat="1">
      <c r="G472" s="76"/>
      <c r="I472" s="76"/>
    </row>
    <row r="473" spans="7:9" s="63" customFormat="1">
      <c r="G473" s="76"/>
      <c r="I473" s="76"/>
    </row>
    <row r="474" spans="7:9" s="63" customFormat="1">
      <c r="G474" s="76"/>
      <c r="I474" s="76"/>
    </row>
    <row r="475" spans="7:9" s="63" customFormat="1">
      <c r="G475" s="76"/>
      <c r="I475" s="76"/>
    </row>
    <row r="476" spans="7:9" s="63" customFormat="1">
      <c r="G476" s="76"/>
      <c r="I476" s="76"/>
    </row>
    <row r="477" spans="7:9" s="63" customFormat="1">
      <c r="G477" s="76"/>
      <c r="I477" s="76"/>
    </row>
    <row r="478" spans="7:9" s="63" customFormat="1">
      <c r="G478" s="76"/>
      <c r="I478" s="76"/>
    </row>
    <row r="479" spans="7:9" s="63" customFormat="1">
      <c r="G479" s="76"/>
      <c r="I479" s="76"/>
    </row>
    <row r="480" spans="7:9" s="63" customFormat="1">
      <c r="G480" s="76"/>
      <c r="I480" s="76"/>
    </row>
    <row r="481" spans="7:9" s="63" customFormat="1">
      <c r="G481" s="76"/>
      <c r="I481" s="76"/>
    </row>
    <row r="482" spans="7:9" s="63" customFormat="1">
      <c r="G482" s="76"/>
      <c r="I482" s="76"/>
    </row>
    <row r="483" spans="7:9" s="63" customFormat="1">
      <c r="G483" s="76"/>
      <c r="I483" s="76"/>
    </row>
    <row r="484" spans="7:9" s="63" customFormat="1">
      <c r="G484" s="76"/>
      <c r="I484" s="76"/>
    </row>
    <row r="485" spans="7:9" s="63" customFormat="1">
      <c r="G485" s="76"/>
      <c r="I485" s="76"/>
    </row>
    <row r="486" spans="7:9" s="63" customFormat="1">
      <c r="G486" s="76"/>
      <c r="I486" s="76"/>
    </row>
    <row r="487" spans="7:9" s="63" customFormat="1">
      <c r="G487" s="76"/>
      <c r="I487" s="76"/>
    </row>
    <row r="488" spans="7:9" s="63" customFormat="1">
      <c r="G488" s="76"/>
      <c r="I488" s="76"/>
    </row>
    <row r="489" spans="7:9" s="63" customFormat="1">
      <c r="G489" s="76"/>
      <c r="I489" s="76"/>
    </row>
    <row r="490" spans="7:9" s="63" customFormat="1">
      <c r="G490" s="76"/>
      <c r="I490" s="76"/>
    </row>
    <row r="491" spans="7:9" s="63" customFormat="1">
      <c r="G491" s="76"/>
      <c r="I491" s="76"/>
    </row>
    <row r="492" spans="7:9" s="63" customFormat="1">
      <c r="G492" s="76"/>
      <c r="I492" s="76"/>
    </row>
    <row r="493" spans="7:9" s="63" customFormat="1">
      <c r="G493" s="76"/>
      <c r="I493" s="76"/>
    </row>
    <row r="494" spans="7:9" s="63" customFormat="1">
      <c r="G494" s="76"/>
      <c r="I494" s="76"/>
    </row>
    <row r="495" spans="7:9" s="63" customFormat="1">
      <c r="G495" s="76"/>
      <c r="I495" s="76"/>
    </row>
    <row r="496" spans="7:9" s="63" customFormat="1">
      <c r="G496" s="76"/>
      <c r="I496" s="76"/>
    </row>
    <row r="497" spans="7:9" s="63" customFormat="1">
      <c r="G497" s="76"/>
      <c r="I497" s="76"/>
    </row>
    <row r="498" spans="7:9" s="63" customFormat="1">
      <c r="G498" s="76"/>
      <c r="I498" s="76"/>
    </row>
    <row r="499" spans="7:9" s="63" customFormat="1">
      <c r="G499" s="76"/>
      <c r="I499" s="76"/>
    </row>
    <row r="500" spans="7:9" s="63" customFormat="1">
      <c r="G500" s="76"/>
      <c r="I500" s="76"/>
    </row>
    <row r="501" spans="7:9" s="63" customFormat="1">
      <c r="G501" s="76"/>
      <c r="I501" s="76"/>
    </row>
    <row r="502" spans="7:9" s="63" customFormat="1">
      <c r="G502" s="76"/>
      <c r="I502" s="76"/>
    </row>
    <row r="503" spans="7:9" s="63" customFormat="1">
      <c r="G503" s="76"/>
      <c r="I503" s="76"/>
    </row>
    <row r="504" spans="7:9" s="63" customFormat="1">
      <c r="G504" s="76"/>
      <c r="I504" s="76"/>
    </row>
    <row r="505" spans="7:9" s="63" customFormat="1">
      <c r="G505" s="76"/>
      <c r="I505" s="76"/>
    </row>
    <row r="506" spans="7:9" s="63" customFormat="1">
      <c r="G506" s="76"/>
      <c r="I506" s="76"/>
    </row>
    <row r="507" spans="7:9" s="63" customFormat="1">
      <c r="G507" s="76"/>
      <c r="I507" s="76"/>
    </row>
    <row r="508" spans="7:9" s="63" customFormat="1">
      <c r="G508" s="76"/>
      <c r="I508" s="76"/>
    </row>
    <row r="509" spans="7:9" s="63" customFormat="1">
      <c r="G509" s="76"/>
      <c r="I509" s="76"/>
    </row>
    <row r="510" spans="7:9" s="63" customFormat="1">
      <c r="G510" s="76"/>
      <c r="I510" s="76"/>
    </row>
    <row r="511" spans="7:9" s="63" customFormat="1">
      <c r="G511" s="76"/>
      <c r="I511" s="76"/>
    </row>
    <row r="512" spans="7:9" s="63" customFormat="1">
      <c r="G512" s="76"/>
      <c r="I512" s="76"/>
    </row>
    <row r="513" spans="7:9" s="63" customFormat="1">
      <c r="G513" s="76"/>
      <c r="I513" s="76"/>
    </row>
    <row r="514" spans="7:9" s="63" customFormat="1">
      <c r="G514" s="76"/>
      <c r="I514" s="76"/>
    </row>
    <row r="515" spans="7:9" s="63" customFormat="1">
      <c r="G515" s="76"/>
      <c r="I515" s="76"/>
    </row>
    <row r="516" spans="7:9" s="63" customFormat="1">
      <c r="G516" s="76"/>
      <c r="I516" s="76"/>
    </row>
    <row r="517" spans="7:9" s="63" customFormat="1">
      <c r="G517" s="76"/>
      <c r="I517" s="76"/>
    </row>
    <row r="518" spans="7:9" s="63" customFormat="1">
      <c r="G518" s="76"/>
      <c r="I518" s="76"/>
    </row>
    <row r="519" spans="7:9" s="63" customFormat="1">
      <c r="G519" s="76"/>
      <c r="I519" s="76"/>
    </row>
    <row r="520" spans="7:9" s="63" customFormat="1">
      <c r="G520" s="76"/>
      <c r="I520" s="76"/>
    </row>
    <row r="521" spans="7:9" s="63" customFormat="1">
      <c r="G521" s="76"/>
      <c r="I521" s="76"/>
    </row>
    <row r="522" spans="7:9" s="63" customFormat="1">
      <c r="G522" s="76"/>
      <c r="I522" s="76"/>
    </row>
    <row r="523" spans="7:9" s="63" customFormat="1">
      <c r="G523" s="76"/>
      <c r="I523" s="76"/>
    </row>
    <row r="524" spans="7:9" s="63" customFormat="1">
      <c r="G524" s="76"/>
      <c r="I524" s="76"/>
    </row>
    <row r="525" spans="7:9" s="63" customFormat="1">
      <c r="G525" s="76"/>
      <c r="I525" s="76"/>
    </row>
    <row r="526" spans="7:9" s="63" customFormat="1">
      <c r="G526" s="76"/>
      <c r="I526" s="76"/>
    </row>
    <row r="527" spans="7:9" s="63" customFormat="1">
      <c r="G527" s="76"/>
      <c r="I527" s="76"/>
    </row>
    <row r="528" spans="7:9" s="63" customFormat="1">
      <c r="G528" s="76"/>
      <c r="I528" s="76"/>
    </row>
    <row r="529" spans="7:9" s="63" customFormat="1">
      <c r="G529" s="76"/>
      <c r="I529" s="76"/>
    </row>
    <row r="530" spans="7:9" s="63" customFormat="1">
      <c r="G530" s="76"/>
      <c r="I530" s="76"/>
    </row>
    <row r="531" spans="7:9" s="63" customFormat="1">
      <c r="G531" s="76"/>
      <c r="I531" s="76"/>
    </row>
    <row r="532" spans="7:9" s="63" customFormat="1">
      <c r="G532" s="76"/>
      <c r="I532" s="76"/>
    </row>
    <row r="533" spans="7:9" s="63" customFormat="1">
      <c r="G533" s="76"/>
      <c r="I533" s="76"/>
    </row>
    <row r="534" spans="7:9" s="63" customFormat="1">
      <c r="G534" s="76"/>
      <c r="I534" s="76"/>
    </row>
    <row r="535" spans="7:9" s="63" customFormat="1">
      <c r="G535" s="76"/>
      <c r="I535" s="76"/>
    </row>
    <row r="536" spans="7:9" s="63" customFormat="1">
      <c r="G536" s="76"/>
      <c r="I536" s="76"/>
    </row>
    <row r="537" spans="7:9" s="63" customFormat="1">
      <c r="G537" s="76"/>
      <c r="I537" s="76"/>
    </row>
    <row r="538" spans="7:9" s="63" customFormat="1">
      <c r="G538" s="76"/>
      <c r="I538" s="76"/>
    </row>
    <row r="539" spans="7:9" s="63" customFormat="1">
      <c r="G539" s="76"/>
      <c r="I539" s="76"/>
    </row>
    <row r="540" spans="7:9" s="63" customFormat="1">
      <c r="G540" s="76"/>
      <c r="I540" s="76"/>
    </row>
    <row r="541" spans="7:9" s="63" customFormat="1">
      <c r="G541" s="76"/>
      <c r="I541" s="76"/>
    </row>
    <row r="542" spans="7:9" s="63" customFormat="1">
      <c r="G542" s="76"/>
      <c r="I542" s="76"/>
    </row>
    <row r="543" spans="7:9" s="63" customFormat="1">
      <c r="G543" s="76"/>
      <c r="I543" s="76"/>
    </row>
    <row r="544" spans="7:9" s="63" customFormat="1">
      <c r="G544" s="76"/>
      <c r="I544" s="76"/>
    </row>
    <row r="545" spans="7:9" s="63" customFormat="1">
      <c r="G545" s="76"/>
      <c r="I545" s="76"/>
    </row>
    <row r="546" spans="7:9" s="63" customFormat="1">
      <c r="G546" s="76"/>
      <c r="I546" s="76"/>
    </row>
    <row r="547" spans="7:9" s="63" customFormat="1">
      <c r="G547" s="76"/>
      <c r="I547" s="76"/>
    </row>
    <row r="548" spans="7:9" s="63" customFormat="1">
      <c r="G548" s="76"/>
      <c r="I548" s="76"/>
    </row>
    <row r="549" spans="7:9" s="63" customFormat="1">
      <c r="G549" s="76"/>
      <c r="I549" s="76"/>
    </row>
    <row r="550" spans="7:9" s="63" customFormat="1">
      <c r="G550" s="76"/>
      <c r="I550" s="76"/>
    </row>
    <row r="551" spans="7:9" s="63" customFormat="1">
      <c r="G551" s="76"/>
      <c r="I551" s="76"/>
    </row>
    <row r="552" spans="7:9" s="63" customFormat="1">
      <c r="G552" s="76"/>
      <c r="I552" s="76"/>
    </row>
    <row r="553" spans="7:9" s="63" customFormat="1">
      <c r="G553" s="76"/>
      <c r="I553" s="76"/>
    </row>
    <row r="554" spans="7:9" s="63" customFormat="1">
      <c r="G554" s="76"/>
      <c r="I554" s="76"/>
    </row>
    <row r="555" spans="7:9" s="63" customFormat="1">
      <c r="G555" s="76"/>
      <c r="I555" s="76"/>
    </row>
    <row r="556" spans="7:9" s="63" customFormat="1">
      <c r="G556" s="76"/>
      <c r="I556" s="76"/>
    </row>
    <row r="557" spans="7:9" s="63" customFormat="1">
      <c r="G557" s="76"/>
      <c r="I557" s="76"/>
    </row>
    <row r="558" spans="7:9" s="63" customFormat="1">
      <c r="G558" s="76"/>
      <c r="I558" s="76"/>
    </row>
    <row r="559" spans="7:9" s="63" customFormat="1">
      <c r="G559" s="76"/>
      <c r="I559" s="76"/>
    </row>
    <row r="560" spans="7:9" s="63" customFormat="1">
      <c r="G560" s="76"/>
      <c r="I560" s="76"/>
    </row>
    <row r="561" spans="7:9" s="63" customFormat="1">
      <c r="G561" s="76"/>
      <c r="I561" s="76"/>
    </row>
    <row r="562" spans="7:9" s="63" customFormat="1">
      <c r="G562" s="76"/>
      <c r="I562" s="76"/>
    </row>
    <row r="563" spans="7:9" s="63" customFormat="1">
      <c r="G563" s="76"/>
      <c r="I563" s="76"/>
    </row>
    <row r="564" spans="7:9" s="63" customFormat="1">
      <c r="G564" s="76"/>
      <c r="I564" s="76"/>
    </row>
    <row r="565" spans="7:9" s="63" customFormat="1">
      <c r="G565" s="76"/>
      <c r="I565" s="76"/>
    </row>
    <row r="566" spans="7:9" s="63" customFormat="1">
      <c r="G566" s="76"/>
      <c r="I566" s="76"/>
    </row>
    <row r="567" spans="7:9" s="63" customFormat="1">
      <c r="G567" s="76"/>
      <c r="I567" s="76"/>
    </row>
    <row r="568" spans="7:9" s="63" customFormat="1">
      <c r="G568" s="76"/>
      <c r="I568" s="76"/>
    </row>
    <row r="569" spans="7:9" s="63" customFormat="1">
      <c r="G569" s="76"/>
      <c r="I569" s="76"/>
    </row>
    <row r="570" spans="7:9" s="63" customFormat="1">
      <c r="G570" s="76"/>
      <c r="I570" s="76"/>
    </row>
    <row r="571" spans="7:9" s="63" customFormat="1">
      <c r="G571" s="76"/>
      <c r="I571" s="76"/>
    </row>
    <row r="572" spans="7:9" s="63" customFormat="1">
      <c r="G572" s="76"/>
      <c r="I572" s="76"/>
    </row>
    <row r="573" spans="7:9" s="63" customFormat="1">
      <c r="G573" s="76"/>
      <c r="I573" s="76"/>
    </row>
    <row r="574" spans="7:9" s="63" customFormat="1">
      <c r="G574" s="76"/>
      <c r="I574" s="76"/>
    </row>
    <row r="575" spans="7:9" s="63" customFormat="1">
      <c r="G575" s="76"/>
      <c r="I575" s="76"/>
    </row>
    <row r="576" spans="7:9" s="63" customFormat="1">
      <c r="G576" s="76"/>
      <c r="I576" s="76"/>
    </row>
    <row r="577" spans="7:9" s="63" customFormat="1">
      <c r="G577" s="76"/>
      <c r="I577" s="76"/>
    </row>
    <row r="578" spans="7:9" s="63" customFormat="1">
      <c r="G578" s="76"/>
      <c r="I578" s="76"/>
    </row>
    <row r="579" spans="7:9" s="63" customFormat="1">
      <c r="G579" s="76"/>
      <c r="I579" s="76"/>
    </row>
    <row r="580" spans="7:9" s="63" customFormat="1">
      <c r="G580" s="76"/>
      <c r="I580" s="76"/>
    </row>
    <row r="581" spans="7:9" s="63" customFormat="1">
      <c r="G581" s="76"/>
      <c r="I581" s="76"/>
    </row>
    <row r="582" spans="7:9" s="63" customFormat="1">
      <c r="G582" s="76"/>
      <c r="I582" s="76"/>
    </row>
    <row r="583" spans="7:9" s="63" customFormat="1">
      <c r="G583" s="76"/>
      <c r="I583" s="76"/>
    </row>
    <row r="584" spans="7:9" s="63" customFormat="1">
      <c r="G584" s="76"/>
      <c r="I584" s="76"/>
    </row>
    <row r="585" spans="7:9" s="63" customFormat="1">
      <c r="G585" s="76"/>
      <c r="I585" s="76"/>
    </row>
    <row r="586" spans="7:9" s="63" customFormat="1">
      <c r="G586" s="76"/>
      <c r="I586" s="76"/>
    </row>
    <row r="587" spans="7:9" s="63" customFormat="1">
      <c r="G587" s="76"/>
      <c r="I587" s="76"/>
    </row>
    <row r="588" spans="7:9" s="63" customFormat="1">
      <c r="G588" s="76"/>
      <c r="I588" s="76"/>
    </row>
    <row r="589" spans="7:9" s="63" customFormat="1">
      <c r="G589" s="76"/>
      <c r="I589" s="76"/>
    </row>
    <row r="590" spans="7:9" s="63" customFormat="1">
      <c r="G590" s="76"/>
      <c r="I590" s="76"/>
    </row>
    <row r="591" spans="7:9" s="63" customFormat="1">
      <c r="G591" s="76"/>
      <c r="I591" s="76"/>
    </row>
    <row r="592" spans="7:9" s="63" customFormat="1">
      <c r="G592" s="76"/>
      <c r="I592" s="76"/>
    </row>
    <row r="593" spans="7:9" s="63" customFormat="1">
      <c r="G593" s="76"/>
      <c r="I593" s="76"/>
    </row>
    <row r="594" spans="7:9" s="63" customFormat="1">
      <c r="G594" s="76"/>
      <c r="I594" s="76"/>
    </row>
    <row r="595" spans="7:9" s="63" customFormat="1">
      <c r="G595" s="76"/>
      <c r="I595" s="76"/>
    </row>
    <row r="596" spans="7:9" s="63" customFormat="1">
      <c r="G596" s="76"/>
      <c r="I596" s="76"/>
    </row>
    <row r="597" spans="7:9" s="63" customFormat="1">
      <c r="G597" s="76"/>
      <c r="I597" s="76"/>
    </row>
    <row r="598" spans="7:9" s="63" customFormat="1">
      <c r="G598" s="76"/>
      <c r="I598" s="76"/>
    </row>
    <row r="599" spans="7:9" s="63" customFormat="1">
      <c r="G599" s="76"/>
      <c r="I599" s="76"/>
    </row>
    <row r="600" spans="7:9" s="63" customFormat="1">
      <c r="G600" s="76"/>
      <c r="I600" s="76"/>
    </row>
    <row r="601" spans="7:9" s="63" customFormat="1">
      <c r="G601" s="76"/>
      <c r="I601" s="76"/>
    </row>
    <row r="602" spans="7:9" s="63" customFormat="1">
      <c r="G602" s="76"/>
      <c r="I602" s="76"/>
    </row>
    <row r="603" spans="7:9" s="63" customFormat="1">
      <c r="G603" s="76"/>
      <c r="I603" s="76"/>
    </row>
    <row r="604" spans="7:9" s="63" customFormat="1">
      <c r="G604" s="76"/>
      <c r="I604" s="76"/>
    </row>
    <row r="605" spans="7:9" s="63" customFormat="1">
      <c r="G605" s="76"/>
      <c r="I605" s="76"/>
    </row>
    <row r="606" spans="7:9" s="63" customFormat="1">
      <c r="G606" s="76"/>
      <c r="I606" s="76"/>
    </row>
    <row r="607" spans="7:9" s="63" customFormat="1">
      <c r="G607" s="76"/>
      <c r="I607" s="76"/>
    </row>
    <row r="608" spans="7:9" s="63" customFormat="1">
      <c r="G608" s="76"/>
      <c r="I608" s="76"/>
    </row>
    <row r="609" spans="7:9" s="63" customFormat="1">
      <c r="G609" s="76"/>
      <c r="I609" s="76"/>
    </row>
    <row r="610" spans="7:9" s="63" customFormat="1">
      <c r="G610" s="76"/>
      <c r="I610" s="76"/>
    </row>
    <row r="611" spans="7:9" s="63" customFormat="1">
      <c r="G611" s="76"/>
      <c r="I611" s="76"/>
    </row>
    <row r="612" spans="7:9" s="63" customFormat="1">
      <c r="G612" s="76"/>
      <c r="I612" s="76"/>
    </row>
    <row r="613" spans="7:9" s="63" customFormat="1">
      <c r="G613" s="76"/>
      <c r="I613" s="76"/>
    </row>
    <row r="614" spans="7:9" s="63" customFormat="1">
      <c r="G614" s="76"/>
      <c r="I614" s="76"/>
    </row>
    <row r="615" spans="7:9" s="63" customFormat="1">
      <c r="G615" s="76"/>
      <c r="I615" s="76"/>
    </row>
    <row r="616" spans="7:9" s="63" customFormat="1">
      <c r="G616" s="76"/>
      <c r="I616" s="76"/>
    </row>
    <row r="617" spans="7:9" s="63" customFormat="1">
      <c r="G617" s="76"/>
      <c r="I617" s="76"/>
    </row>
    <row r="618" spans="7:9" s="63" customFormat="1">
      <c r="G618" s="76"/>
      <c r="I618" s="76"/>
    </row>
    <row r="619" spans="7:9" s="63" customFormat="1">
      <c r="G619" s="76"/>
      <c r="I619" s="76"/>
    </row>
    <row r="620" spans="7:9" s="63" customFormat="1">
      <c r="G620" s="76"/>
      <c r="I620" s="76"/>
    </row>
    <row r="621" spans="7:9" s="63" customFormat="1">
      <c r="G621" s="76"/>
      <c r="I621" s="76"/>
    </row>
    <row r="622" spans="7:9" s="63" customFormat="1">
      <c r="G622" s="76"/>
      <c r="I622" s="76"/>
    </row>
    <row r="623" spans="7:9" s="63" customFormat="1">
      <c r="G623" s="76"/>
      <c r="I623" s="76"/>
    </row>
    <row r="624" spans="7:9" s="63" customFormat="1">
      <c r="G624" s="76"/>
      <c r="I624" s="76"/>
    </row>
    <row r="625" spans="7:9" s="63" customFormat="1">
      <c r="G625" s="76"/>
      <c r="I625" s="76"/>
    </row>
    <row r="626" spans="7:9" s="63" customFormat="1">
      <c r="G626" s="76"/>
      <c r="I626" s="76"/>
    </row>
    <row r="627" spans="7:9" s="63" customFormat="1">
      <c r="G627" s="76"/>
      <c r="I627" s="76"/>
    </row>
    <row r="628" spans="7:9" s="63" customFormat="1">
      <c r="G628" s="76"/>
      <c r="I628" s="76"/>
    </row>
    <row r="629" spans="7:9" s="63" customFormat="1">
      <c r="G629" s="76"/>
      <c r="I629" s="76"/>
    </row>
    <row r="630" spans="7:9" s="63" customFormat="1">
      <c r="G630" s="76"/>
      <c r="I630" s="76"/>
    </row>
    <row r="631" spans="7:9" s="63" customFormat="1">
      <c r="G631" s="76"/>
      <c r="I631" s="76"/>
    </row>
    <row r="632" spans="7:9" s="63" customFormat="1">
      <c r="G632" s="76"/>
      <c r="I632" s="76"/>
    </row>
    <row r="633" spans="7:9" s="63" customFormat="1">
      <c r="G633" s="76"/>
      <c r="I633" s="76"/>
    </row>
    <row r="634" spans="7:9" s="63" customFormat="1">
      <c r="G634" s="76"/>
      <c r="I634" s="76"/>
    </row>
    <row r="635" spans="7:9" s="63" customFormat="1">
      <c r="G635" s="76"/>
      <c r="I635" s="76"/>
    </row>
    <row r="636" spans="7:9" s="63" customFormat="1">
      <c r="G636" s="76"/>
      <c r="I636" s="76"/>
    </row>
    <row r="637" spans="7:9" s="63" customFormat="1">
      <c r="G637" s="76"/>
      <c r="I637" s="76"/>
    </row>
    <row r="638" spans="7:9" s="63" customFormat="1">
      <c r="G638" s="76"/>
      <c r="I638" s="76"/>
    </row>
    <row r="639" spans="7:9" s="63" customFormat="1">
      <c r="G639" s="76"/>
      <c r="I639" s="76"/>
    </row>
    <row r="640" spans="7:9" s="63" customFormat="1">
      <c r="G640" s="76"/>
      <c r="I640" s="76"/>
    </row>
    <row r="641" spans="7:9" s="63" customFormat="1">
      <c r="G641" s="76"/>
      <c r="I641" s="76"/>
    </row>
    <row r="642" spans="7:9" s="63" customFormat="1">
      <c r="G642" s="76"/>
      <c r="I642" s="76"/>
    </row>
    <row r="643" spans="7:9" s="63" customFormat="1">
      <c r="G643" s="76"/>
      <c r="I643" s="76"/>
    </row>
    <row r="644" spans="7:9" s="63" customFormat="1">
      <c r="G644" s="76"/>
      <c r="I644" s="76"/>
    </row>
    <row r="645" spans="7:9" s="63" customFormat="1">
      <c r="G645" s="76"/>
      <c r="I645" s="76"/>
    </row>
    <row r="646" spans="7:9" s="63" customFormat="1">
      <c r="G646" s="76"/>
      <c r="I646" s="76"/>
    </row>
    <row r="647" spans="7:9" s="63" customFormat="1">
      <c r="G647" s="76"/>
      <c r="I647" s="76"/>
    </row>
    <row r="648" spans="7:9" s="63" customFormat="1">
      <c r="G648" s="76"/>
      <c r="I648" s="76"/>
    </row>
    <row r="649" spans="7:9" s="63" customFormat="1">
      <c r="G649" s="76"/>
      <c r="I649" s="76"/>
    </row>
    <row r="650" spans="7:9" s="63" customFormat="1">
      <c r="G650" s="76"/>
      <c r="I650" s="76"/>
    </row>
    <row r="651" spans="7:9" s="63" customFormat="1">
      <c r="G651" s="76"/>
      <c r="I651" s="76"/>
    </row>
    <row r="652" spans="7:9" s="63" customFormat="1">
      <c r="G652" s="76"/>
      <c r="I652" s="76"/>
    </row>
    <row r="653" spans="7:9" s="63" customFormat="1">
      <c r="G653" s="76"/>
      <c r="I653" s="76"/>
    </row>
    <row r="654" spans="7:9" s="63" customFormat="1">
      <c r="G654" s="76"/>
      <c r="I654" s="76"/>
    </row>
    <row r="655" spans="7:9" s="63" customFormat="1">
      <c r="G655" s="76"/>
      <c r="I655" s="76"/>
    </row>
    <row r="656" spans="7:9" s="63" customFormat="1">
      <c r="G656" s="76"/>
      <c r="I656" s="76"/>
    </row>
    <row r="657" spans="7:9" s="63" customFormat="1">
      <c r="G657" s="76"/>
      <c r="I657" s="76"/>
    </row>
    <row r="658" spans="7:9" s="63" customFormat="1">
      <c r="G658" s="76"/>
      <c r="I658" s="76"/>
    </row>
    <row r="659" spans="7:9" s="63" customFormat="1">
      <c r="G659" s="76"/>
      <c r="I659" s="76"/>
    </row>
    <row r="660" spans="7:9" s="63" customFormat="1">
      <c r="G660" s="76"/>
      <c r="I660" s="76"/>
    </row>
    <row r="661" spans="7:9" s="63" customFormat="1">
      <c r="G661" s="76"/>
      <c r="I661" s="76"/>
    </row>
    <row r="662" spans="7:9" s="63" customFormat="1">
      <c r="G662" s="76"/>
      <c r="I662" s="76"/>
    </row>
    <row r="663" spans="7:9" s="63" customFormat="1">
      <c r="G663" s="76"/>
      <c r="I663" s="76"/>
    </row>
    <row r="664" spans="7:9" s="63" customFormat="1">
      <c r="G664" s="76"/>
      <c r="I664" s="76"/>
    </row>
    <row r="665" spans="7:9" s="63" customFormat="1">
      <c r="G665" s="76"/>
      <c r="I665" s="76"/>
    </row>
    <row r="666" spans="7:9" s="63" customFormat="1">
      <c r="G666" s="76"/>
      <c r="I666" s="76"/>
    </row>
    <row r="667" spans="7:9" s="63" customFormat="1">
      <c r="G667" s="76"/>
      <c r="I667" s="76"/>
    </row>
  </sheetData>
  <sheetProtection deleteRows="0" sort="0"/>
  <sortState ref="B5:I141">
    <sortCondition ref="I5:I141"/>
  </sortState>
  <mergeCells count="4">
    <mergeCell ref="A1:I1"/>
    <mergeCell ref="A3:I3"/>
    <mergeCell ref="A2:I2"/>
    <mergeCell ref="K2:O13"/>
  </mergeCells>
  <phoneticPr fontId="5" type="noConversion"/>
  <pageMargins left="0.11811023622047245" right="0.11811023622047245" top="0.51181102362204722" bottom="0.19685039370078741" header="0.43307086614173229" footer="0.27559055118110237"/>
  <pageSetup paperSize="9" scale="79" fitToHeight="2" orientation="portrait" horizontalDpi="4294967293" verticalDpi="4294967293" r:id="rId1"/>
  <headerFooter scaleWithDoc="0"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tabColor rgb="FF00B0F0"/>
    <pageSetUpPr fitToPage="1"/>
  </sheetPr>
  <dimension ref="B1:O25"/>
  <sheetViews>
    <sheetView showGridLines="0" workbookViewId="0">
      <selection activeCell="G22" sqref="G22:G23"/>
    </sheetView>
  </sheetViews>
  <sheetFormatPr defaultRowHeight="12.75"/>
  <cols>
    <col min="1" max="1" width="4.140625" style="138" customWidth="1"/>
    <col min="2" max="2" width="9.140625" style="138"/>
    <col min="3" max="3" width="8.85546875" style="138" customWidth="1"/>
    <col min="4" max="5" width="15.7109375" style="138" customWidth="1"/>
    <col min="6" max="6" width="15.7109375" style="158" customWidth="1"/>
    <col min="7" max="7" width="42.85546875" style="158" bestFit="1" customWidth="1"/>
    <col min="8" max="8" width="15.42578125" style="158" customWidth="1"/>
    <col min="9" max="9" width="20.85546875" style="138" customWidth="1"/>
    <col min="10" max="16384" width="9.140625" style="138"/>
  </cols>
  <sheetData>
    <row r="1" spans="2:15" ht="28.5" customHeight="1">
      <c r="B1" s="252" t="str">
        <f>"Výsledková listina - Malý svratecký maratón "&amp;'Prezenční listina'!O2&amp;" - družstva"</f>
        <v>Výsledková listina - Malý svratecký maratón 2016 - družstva</v>
      </c>
      <c r="C1" s="253"/>
      <c r="D1" s="253"/>
      <c r="E1" s="253"/>
      <c r="F1" s="253"/>
      <c r="G1" s="253"/>
      <c r="H1" s="253"/>
      <c r="I1" s="254"/>
    </row>
    <row r="2" spans="2:15" ht="28.5" customHeight="1" thickBot="1">
      <c r="B2" s="255" t="str">
        <f>'Prezenční listina'!O2-1953&amp;". ročník"</f>
        <v>63. ročník</v>
      </c>
      <c r="C2" s="256"/>
      <c r="D2" s="256"/>
      <c r="E2" s="256"/>
      <c r="F2" s="256"/>
      <c r="G2" s="256"/>
      <c r="H2" s="256"/>
      <c r="I2" s="257"/>
    </row>
    <row r="3" spans="2:15" ht="26.25" customHeight="1" thickBot="1">
      <c r="B3" s="139" t="s">
        <v>10</v>
      </c>
      <c r="C3" s="140" t="s">
        <v>7</v>
      </c>
      <c r="D3" s="141" t="s">
        <v>6</v>
      </c>
      <c r="E3" s="141" t="s">
        <v>0</v>
      </c>
      <c r="F3" s="141" t="s">
        <v>1</v>
      </c>
      <c r="G3" s="141" t="s">
        <v>4</v>
      </c>
      <c r="H3" s="141" t="s">
        <v>8</v>
      </c>
      <c r="I3" s="142" t="s">
        <v>9</v>
      </c>
    </row>
    <row r="4" spans="2:15" ht="12.75" customHeight="1">
      <c r="B4" s="245" t="s">
        <v>24</v>
      </c>
      <c r="C4" s="159">
        <v>77</v>
      </c>
      <c r="D4" s="149" t="str">
        <f>IF(ISERROR(VLOOKUP(C4,'[1]Startovní listina'!$B$5:$F$141,2)),"",VLOOKUP(C4,'[1]Startovní listina'!$B$5:$F$141,2))</f>
        <v>Rerych</v>
      </c>
      <c r="E4" s="150" t="str">
        <f>IF(ISERROR(VLOOKUP(C4,'[1]Startovní listina'!$B$5:$F$141,3)),"",VLOOKUP(C4,'[1]Startovní listina'!$B$5:$F$141,3))</f>
        <v>Jiří</v>
      </c>
      <c r="F4" s="143">
        <f>IF(ISERROR(VLOOKUP(C4,'[1]Startovní listina'!$B$5:$F$141,4)),"",VLOOKUP(C4,'[1]Startovní listina'!$B$5:$F$141,4))</f>
        <v>1962</v>
      </c>
      <c r="G4" s="258" t="str">
        <f>IF(K4=K5,K4,"RŮZNÉ ODDÍLY !!!")</f>
        <v>adidas Boost Team/AC Moravská Slávia Brno</v>
      </c>
      <c r="H4" s="162">
        <v>9.4375000000000001E-2</v>
      </c>
      <c r="I4" s="249">
        <f>IF((H4=0),"",H4+H5)</f>
        <v>0.17649305555555556</v>
      </c>
      <c r="K4" s="138" t="str">
        <f>IF(ISERROR(VLOOKUP(C4,'Startovní listina'!$B$5:$F$141,5)),"",VLOOKUP(C4,'Startovní listina'!$B$5:$F$141,5))</f>
        <v>adidas Boost Team/AC Moravská Slávia Brno</v>
      </c>
    </row>
    <row r="5" spans="2:15" ht="13.5" customHeight="1" thickBot="1">
      <c r="B5" s="246"/>
      <c r="C5" s="161">
        <v>83</v>
      </c>
      <c r="D5" s="151" t="str">
        <f>IF(ISERROR(VLOOKUP(C5,'[1]Startovní listina'!$B$5:$F$141,2)),"",VLOOKUP(C5,'[1]Startovní listina'!$B$5:$F$141,2))</f>
        <v>Orálek</v>
      </c>
      <c r="E5" s="152" t="str">
        <f>IF(ISERROR(VLOOKUP(C5,'[1]Startovní listina'!$B$5:$F$141,3)),"",VLOOKUP(C5,'[1]Startovní listina'!$B$5:$F$141,3))</f>
        <v>Daniel</v>
      </c>
      <c r="F5" s="153">
        <f>IF(ISERROR(VLOOKUP(C5,'[1]Startovní listina'!$B$5:$F$141,4)),"",VLOOKUP(C5,'[1]Startovní listina'!$B$5:$F$141,4))</f>
        <v>1970</v>
      </c>
      <c r="G5" s="259"/>
      <c r="H5" s="163">
        <v>8.2118055555555555E-2</v>
      </c>
      <c r="I5" s="250"/>
      <c r="J5" s="148"/>
      <c r="K5" s="138" t="str">
        <f>IF(ISERROR(VLOOKUP(C5,'Startovní listina'!$B$5:$F$141,5)),"",VLOOKUP(C5,'Startovní listina'!$B$5:$F$141,5))</f>
        <v>adidas Boost Team/AC Moravská Slávia Brno</v>
      </c>
    </row>
    <row r="6" spans="2:15" ht="12.75" customHeight="1">
      <c r="B6" s="245" t="s">
        <v>25</v>
      </c>
      <c r="C6" s="159">
        <v>64</v>
      </c>
      <c r="D6" s="149" t="str">
        <f>IF(ISERROR(VLOOKUP(C6,'[1]Startovní listina'!$B$5:$F$141,2)),"",VLOOKUP(C6,'[1]Startovní listina'!$B$5:$F$141,2))</f>
        <v>Ožana</v>
      </c>
      <c r="E6" s="150" t="str">
        <f>IF(ISERROR(VLOOKUP(C6,'[1]Startovní listina'!$B$5:$F$141,3)),"",VLOOKUP(C6,'[1]Startovní listina'!$B$5:$F$141,3))</f>
        <v>Václav</v>
      </c>
      <c r="F6" s="143">
        <f>IF(ISERROR(VLOOKUP(C6,'[1]Startovní listina'!$B$5:$F$141,4)),"",VLOOKUP(C6,'[1]Startovní listina'!$B$5:$F$141,4))</f>
        <v>1964</v>
      </c>
      <c r="G6" s="247" t="str">
        <f>IF(K6=K7,K6,"RŮZNÉ ODDÍLY !!!")</f>
        <v>Atletic Třebíč</v>
      </c>
      <c r="H6" s="162">
        <v>9.5300925925925928E-2</v>
      </c>
      <c r="I6" s="249">
        <f>IF((H6=0),"",H6+H7)</f>
        <v>0.19541666666666668</v>
      </c>
      <c r="J6" s="148"/>
      <c r="K6" s="138" t="str">
        <f>IF(ISERROR(VLOOKUP(C6,'Startovní listina'!$B$5:$F$141,5)),"",VLOOKUP(C6,'Startovní listina'!$B$5:$F$141,5))</f>
        <v>Atletic Třebíč</v>
      </c>
    </row>
    <row r="7" spans="2:15" ht="15" customHeight="1" thickBot="1">
      <c r="B7" s="246"/>
      <c r="C7" s="161">
        <v>61</v>
      </c>
      <c r="D7" s="151" t="str">
        <f>IF(ISERROR(VLOOKUP(C7,'[1]Startovní listina'!$B$5:$F$141,2)),"",VLOOKUP(C7,'[1]Startovní listina'!$B$5:$F$141,2))</f>
        <v>Nováček</v>
      </c>
      <c r="E7" s="152" t="str">
        <f>IF(ISERROR(VLOOKUP(C7,'[1]Startovní listina'!$B$5:$F$141,3)),"",VLOOKUP(C7,'[1]Startovní listina'!$B$5:$F$141,3))</f>
        <v>Tomáš</v>
      </c>
      <c r="F7" s="153">
        <f>IF(ISERROR(VLOOKUP(C7,'[1]Startovní listina'!$B$5:$F$141,4)),"",VLOOKUP(C7,'[1]Startovní listina'!$B$5:$F$141,4))</f>
        <v>1983</v>
      </c>
      <c r="G7" s="248"/>
      <c r="H7" s="163">
        <v>0.10011574074074074</v>
      </c>
      <c r="I7" s="250"/>
      <c r="J7" s="154"/>
      <c r="K7" s="155" t="str">
        <f>IF(ISERROR(VLOOKUP(C7,'Startovní listina'!$B$5:$F$141,5)),"",VLOOKUP(C7,'Startovní listina'!$B$5:$F$141,5))</f>
        <v>Atletic Třebíč</v>
      </c>
      <c r="L7" s="155"/>
      <c r="N7" s="155"/>
      <c r="O7" s="155"/>
    </row>
    <row r="8" spans="2:15" ht="12.75" customHeight="1">
      <c r="B8" s="245" t="s">
        <v>26</v>
      </c>
      <c r="C8" s="159">
        <v>35</v>
      </c>
      <c r="D8" s="144" t="str">
        <f>IF(ISERROR(VLOOKUP(C8,'[1]Startovní listina'!$B$5:$F$141,2)),"",VLOOKUP(C8,'[1]Startovní listina'!$B$5:$F$141,2))</f>
        <v>Dušil</v>
      </c>
      <c r="E8" s="144" t="str">
        <f>IF(ISERROR(VLOOKUP(C8,'[1]Startovní listina'!$B$5:$F$141,3)),"",VLOOKUP(C8,'[1]Startovní listina'!$B$5:$F$141,3))</f>
        <v>Jaroslav</v>
      </c>
      <c r="F8" s="143">
        <f>IF(ISERROR(VLOOKUP(C8,'[1]Startovní listina'!$B$5:$F$141,4)),"",VLOOKUP(C8,'[1]Startovní listina'!$B$5:$F$141,4))</f>
        <v>1970</v>
      </c>
      <c r="G8" s="247" t="str">
        <f>IF(K8=K9,K8,"RŮZNÉ ODDÍLY !!!")</f>
        <v>Běžecký klub Brno</v>
      </c>
      <c r="H8" s="162">
        <v>0.10849537037037038</v>
      </c>
      <c r="I8" s="251">
        <f>IF((H8=0),"",H8+H9)</f>
        <v>0.2005439814814815</v>
      </c>
      <c r="K8" s="138" t="str">
        <f>IF(ISERROR(VLOOKUP(C8,'Startovní listina'!$B$5:$F$141,5)),"",VLOOKUP(C8,'Startovní listina'!$B$5:$F$141,5))</f>
        <v>Běžecký klub Brno</v>
      </c>
    </row>
    <row r="9" spans="2:15" ht="13.5" customHeight="1" thickBot="1">
      <c r="B9" s="246"/>
      <c r="C9" s="160">
        <v>37</v>
      </c>
      <c r="D9" s="146" t="str">
        <f>IF(ISERROR(VLOOKUP(C9,'[1]Startovní listina'!$B$5:$F$141,2)),"",VLOOKUP(C9,'[1]Startovní listina'!$B$5:$F$141,2))</f>
        <v>Hrdina</v>
      </c>
      <c r="E9" s="147" t="str">
        <f>IF(ISERROR(VLOOKUP(C9,'[1]Startovní listina'!$B$5:$F$141,3)),"",VLOOKUP(C9,'[1]Startovní listina'!$B$5:$F$141,3))</f>
        <v>Tomáš</v>
      </c>
      <c r="F9" s="145">
        <f>IF(ISERROR(VLOOKUP(C9,'[1]Startovní listina'!$B$5:$F$141,4)),"",VLOOKUP(C9,'[1]Startovní listina'!$B$5:$F$141,4))</f>
        <v>1979</v>
      </c>
      <c r="G9" s="248"/>
      <c r="H9" s="163">
        <v>9.2048611111111109E-2</v>
      </c>
      <c r="I9" s="250"/>
      <c r="K9" s="138" t="str">
        <f>IF(ISERROR(VLOOKUP(C9,'Startovní listina'!$B$5:$F$141,5)),"",VLOOKUP(C9,'Startovní listina'!$B$5:$F$141,5))</f>
        <v>Běžecký klub Brno</v>
      </c>
    </row>
    <row r="10" spans="2:15" ht="13.5" customHeight="1">
      <c r="B10" s="245" t="s">
        <v>27</v>
      </c>
      <c r="C10" s="159">
        <v>11</v>
      </c>
      <c r="D10" s="149" t="str">
        <f>IF(ISERROR(VLOOKUP(C10,'[1]Startovní listina'!$B$5:$F$141,2)),"",VLOOKUP(C10,'[1]Startovní listina'!$B$5:$F$141,2))</f>
        <v>Kopečný</v>
      </c>
      <c r="E10" s="150" t="str">
        <f>IF(ISERROR(VLOOKUP(C10,'[1]Startovní listina'!$B$5:$F$141,3)),"",VLOOKUP(C10,'[1]Startovní listina'!$B$5:$F$141,3))</f>
        <v>Dušan</v>
      </c>
      <c r="F10" s="143">
        <f>IF(ISERROR(VLOOKUP(C10,'[1]Startovní listina'!$B$5:$F$141,4)),"",VLOOKUP(C10,'[1]Startovní listina'!$B$5:$F$141,4))</f>
        <v>1973</v>
      </c>
      <c r="G10" s="258" t="str">
        <f>IF(K10=K11,K10,"RŮZNÉ ODDÍLY !!!")</f>
        <v>AK Drnovice</v>
      </c>
      <c r="H10" s="162">
        <v>0.15563657407407408</v>
      </c>
      <c r="I10" s="249">
        <f>IF((H10=0),"",H10+H11)</f>
        <v>0.25299768518518517</v>
      </c>
      <c r="K10" s="138" t="str">
        <f>IF(ISERROR(VLOOKUP(C10,'Startovní listina'!$B$5:$F$141,5)),"",VLOOKUP(C10,'Startovní listina'!$B$5:$F$141,5))</f>
        <v>AK Drnovice</v>
      </c>
      <c r="L10" s="156"/>
    </row>
    <row r="11" spans="2:15" ht="13.5" customHeight="1" thickBot="1">
      <c r="B11" s="246"/>
      <c r="C11" s="161">
        <v>12</v>
      </c>
      <c r="D11" s="151" t="str">
        <f>IF(ISERROR(VLOOKUP(C11,'[1]Startovní listina'!$B$5:$F$141,2)),"",VLOOKUP(C11,'[1]Startovní listina'!$B$5:$F$141,2))</f>
        <v>Koudelka</v>
      </c>
      <c r="E11" s="152" t="str">
        <f>IF(ISERROR(VLOOKUP(C11,'[1]Startovní listina'!$B$5:$F$141,3)),"",VLOOKUP(C11,'[1]Startovní listina'!$B$5:$F$141,3))</f>
        <v>Lukáš</v>
      </c>
      <c r="F11" s="153">
        <f>IF(ISERROR(VLOOKUP(C11,'[1]Startovní listina'!$B$5:$F$141,4)),"",VLOOKUP(C11,'[1]Startovní listina'!$B$5:$F$141,4))</f>
        <v>1983</v>
      </c>
      <c r="G11" s="259"/>
      <c r="H11" s="163">
        <v>9.736111111111112E-2</v>
      </c>
      <c r="I11" s="250"/>
      <c r="K11" s="138" t="str">
        <f>IF(ISERROR(VLOOKUP(C11,'Startovní listina'!$B$5:$F$141,5)),"",VLOOKUP(C11,'Startovní listina'!$B$5:$F$141,5))</f>
        <v>AK Drnovice</v>
      </c>
      <c r="L11" s="156"/>
    </row>
    <row r="12" spans="2:15" ht="12.75" customHeight="1">
      <c r="B12" s="245" t="s">
        <v>28</v>
      </c>
      <c r="C12" s="159">
        <v>6</v>
      </c>
      <c r="D12" s="144" t="str">
        <f>IF(ISERROR(VLOOKUP(C12,'[1]Startovní listina'!$B$5:$F$141,2)),"",VLOOKUP(C12,'[1]Startovní listina'!$B$5:$F$141,2))</f>
        <v>Forýtek</v>
      </c>
      <c r="E12" s="144" t="str">
        <f>IF(ISERROR(VLOOKUP(C12,'[1]Startovní listina'!$B$5:$F$141,3)),"",VLOOKUP(C12,'[1]Startovní listina'!$B$5:$F$141,3))</f>
        <v>Michal</v>
      </c>
      <c r="F12" s="143">
        <f>IF(ISERROR(VLOOKUP(C12,'[1]Startovní listina'!$B$5:$F$141,4)),"",VLOOKUP(C12,'[1]Startovní listina'!$B$5:$F$141,4))</f>
        <v>1982</v>
      </c>
      <c r="G12" s="247" t="str">
        <f>IF(K12=K13,K12,"RŮZNÉ ODDÍLY !!!")</f>
        <v>Praha</v>
      </c>
      <c r="H12" s="162">
        <v>0.1514699074074074</v>
      </c>
      <c r="I12" s="251">
        <f>IF((H12=0),"",H12+H13)</f>
        <v>0.29532407407407407</v>
      </c>
      <c r="K12" s="138" t="str">
        <f>IF(ISERROR(VLOOKUP(C12,'Startovní listina'!$B$5:$F$141,5)),"",VLOOKUP(C12,'Startovní listina'!$B$5:$F$141,5))</f>
        <v>Praha</v>
      </c>
    </row>
    <row r="13" spans="2:15" ht="13.5" customHeight="1" thickBot="1">
      <c r="B13" s="246"/>
      <c r="C13" s="160">
        <v>7</v>
      </c>
      <c r="D13" s="146" t="str">
        <f>IF(ISERROR(VLOOKUP(C13,'[1]Startovní listina'!$B$5:$F$141,2)),"",VLOOKUP(C13,'[1]Startovní listina'!$B$5:$F$141,2))</f>
        <v>Forýtková</v>
      </c>
      <c r="E13" s="147" t="str">
        <f>IF(ISERROR(VLOOKUP(C13,'[1]Startovní listina'!$B$5:$F$141,3)),"",VLOOKUP(C13,'[1]Startovní listina'!$B$5:$F$141,3))</f>
        <v>Žaneta</v>
      </c>
      <c r="F13" s="145">
        <f>IF(ISERROR(VLOOKUP(C13,'[1]Startovní listina'!$B$5:$F$141,4)),"",VLOOKUP(C13,'[1]Startovní listina'!$B$5:$F$141,4))</f>
        <v>1984</v>
      </c>
      <c r="G13" s="248"/>
      <c r="H13" s="163">
        <v>0.14385416666666667</v>
      </c>
      <c r="I13" s="250"/>
      <c r="K13" s="138" t="str">
        <f>IF(ISERROR(VLOOKUP(C13,'Startovní listina'!$B$5:$F$141,5)),"",VLOOKUP(C13,'Startovní listina'!$B$5:$F$141,5))</f>
        <v>Praha</v>
      </c>
      <c r="L13" s="157"/>
    </row>
    <row r="14" spans="2:15" ht="12.75" customHeight="1">
      <c r="B14" s="245" t="s">
        <v>29</v>
      </c>
      <c r="C14" s="159"/>
      <c r="D14" s="149" t="str">
        <f>IF(ISERROR(VLOOKUP(C14,'Startovní listina'!$B$5:$F$141,2)),"",VLOOKUP(C14,'Startovní listina'!$B$5:$F$141,2))</f>
        <v/>
      </c>
      <c r="E14" s="150" t="str">
        <f>IF(ISERROR(VLOOKUP(C14,'Startovní listina'!$B$5:$F$141,3)),"",VLOOKUP(C14,'Startovní listina'!$B$5:$F$141,3))</f>
        <v/>
      </c>
      <c r="F14" s="143" t="str">
        <f>IF(ISERROR(VLOOKUP(C14,'Startovní listina'!$B$5:$F$141,4)),"",VLOOKUP(C14,'Startovní listina'!$B$5:$F$141,4))</f>
        <v/>
      </c>
      <c r="G14" s="247" t="str">
        <f>IF(K14=K15,K14,"RŮZNÉ ODDÍLY !!!")</f>
        <v/>
      </c>
      <c r="H14" s="162"/>
      <c r="I14" s="249" t="str">
        <f>IF((H14=0),"",H14+H15)</f>
        <v/>
      </c>
      <c r="K14" s="138" t="str">
        <f>IF(ISERROR(VLOOKUP(C14,'Startovní listina'!$B$5:$F$141,5)),"",VLOOKUP(C14,'Startovní listina'!$B$5:$F$141,5))</f>
        <v/>
      </c>
    </row>
    <row r="15" spans="2:15" ht="13.5" customHeight="1" thickBot="1">
      <c r="B15" s="246"/>
      <c r="C15" s="161"/>
      <c r="D15" s="151" t="str">
        <f>IF(ISERROR(VLOOKUP(C15,'Startovní listina'!$B$5:$F$141,2)),"",VLOOKUP(C15,'Startovní listina'!$B$5:$F$141,2))</f>
        <v/>
      </c>
      <c r="E15" s="152" t="str">
        <f>IF(ISERROR(VLOOKUP(C15,'Startovní listina'!$B$5:$F$141,3)),"",VLOOKUP(C15,'Startovní listina'!$B$5:$F$141,3))</f>
        <v/>
      </c>
      <c r="F15" s="153" t="str">
        <f>IF(ISERROR(VLOOKUP(C15,'Startovní listina'!$B$5:$F$141,4)),"",VLOOKUP(C15,'Startovní listina'!$B$5:$F$141,4))</f>
        <v/>
      </c>
      <c r="G15" s="248"/>
      <c r="H15" s="163"/>
      <c r="I15" s="250"/>
      <c r="K15" s="138" t="str">
        <f>IF(ISERROR(VLOOKUP(C15,'Startovní listina'!$B$5:$F$141,5)),"",VLOOKUP(C15,'Startovní listina'!$B$5:$F$141,5))</f>
        <v/>
      </c>
      <c r="L15" s="156"/>
    </row>
    <row r="16" spans="2:15" ht="12.75" customHeight="1">
      <c r="B16" s="245" t="s">
        <v>30</v>
      </c>
      <c r="C16" s="159"/>
      <c r="D16" s="149" t="str">
        <f>IF(ISERROR(VLOOKUP(C16,'Startovní listina'!$B$5:$F$141,2)),"",VLOOKUP(C16,'Startovní listina'!$B$5:$F$141,2))</f>
        <v/>
      </c>
      <c r="E16" s="150" t="str">
        <f>IF(ISERROR(VLOOKUP(C16,'Startovní listina'!$B$5:$F$141,3)),"",VLOOKUP(C16,'Startovní listina'!$B$5:$F$141,3))</f>
        <v/>
      </c>
      <c r="F16" s="143" t="str">
        <f>IF(ISERROR(VLOOKUP(C16,'Startovní listina'!$B$5:$F$141,4)),"",VLOOKUP(C16,'Startovní listina'!$B$5:$F$141,4))</f>
        <v/>
      </c>
      <c r="G16" s="247" t="str">
        <f>IF(K16=K17,K16,"RŮZNÉ ODDÍLY !!!")</f>
        <v/>
      </c>
      <c r="H16" s="162"/>
      <c r="I16" s="249" t="str">
        <f>IF((H16=0),"",H16+H17)</f>
        <v/>
      </c>
      <c r="K16" s="138" t="str">
        <f>IF(ISERROR(VLOOKUP(C16,'Startovní listina'!$B$5:$F$141,5)),"",VLOOKUP(C16,'Startovní listina'!$B$5:$F$141,5))</f>
        <v/>
      </c>
    </row>
    <row r="17" spans="2:11" ht="13.5" customHeight="1" thickBot="1">
      <c r="B17" s="246"/>
      <c r="C17" s="161"/>
      <c r="D17" s="151" t="str">
        <f>IF(ISERROR(VLOOKUP(C17,'Startovní listina'!$B$5:$F$141,2)),"",VLOOKUP(C17,'Startovní listina'!$B$5:$F$141,2))</f>
        <v/>
      </c>
      <c r="E17" s="152" t="str">
        <f>IF(ISERROR(VLOOKUP(C17,'Startovní listina'!$B$5:$F$141,3)),"",VLOOKUP(C17,'Startovní listina'!$B$5:$F$141,3))</f>
        <v/>
      </c>
      <c r="F17" s="153" t="str">
        <f>IF(ISERROR(VLOOKUP(C17,'Startovní listina'!$B$5:$F$141,4)),"",VLOOKUP(C17,'Startovní listina'!$B$5:$F$141,4))</f>
        <v/>
      </c>
      <c r="G17" s="248"/>
      <c r="H17" s="163"/>
      <c r="I17" s="250"/>
      <c r="K17" s="138" t="str">
        <f>IF(ISERROR(VLOOKUP(C17,'Startovní listina'!$B$5:$F$141,5)),"",VLOOKUP(C17,'Startovní listina'!$B$5:$F$141,5))</f>
        <v/>
      </c>
    </row>
    <row r="18" spans="2:11">
      <c r="B18" s="245" t="s">
        <v>31</v>
      </c>
      <c r="C18" s="159"/>
      <c r="D18" s="144" t="str">
        <f>IF(ISERROR(VLOOKUP(C18,'Startovní listina'!$B$5:$F$141,2)),"",VLOOKUP(C18,'Startovní listina'!$B$5:$F$141,2))</f>
        <v/>
      </c>
      <c r="E18" s="144" t="str">
        <f>IF(ISERROR(VLOOKUP(C18,'Startovní listina'!$B$5:$F$141,3)),"",VLOOKUP(C18,'Startovní listina'!$B$5:$F$141,3))</f>
        <v/>
      </c>
      <c r="F18" s="143" t="str">
        <f>IF(ISERROR(VLOOKUP(C18,'Startovní listina'!$B$5:$F$141,4)),"",VLOOKUP(C18,'Startovní listina'!$B$5:$F$141,4))</f>
        <v/>
      </c>
      <c r="G18" s="247"/>
      <c r="H18" s="162"/>
      <c r="I18" s="249" t="str">
        <f t="shared" ref="I18" si="0">IF((H18=0),"",H18+H19)</f>
        <v/>
      </c>
      <c r="K18" s="138" t="str">
        <f>IF(ISERROR(VLOOKUP(C18,'Startovní listina'!$B$5:$F$141,5)),"",VLOOKUP(C18,'Startovní listina'!$B$5:$F$141,5))</f>
        <v/>
      </c>
    </row>
    <row r="19" spans="2:11" ht="13.5" thickBot="1">
      <c r="B19" s="246"/>
      <c r="C19" s="160"/>
      <c r="D19" s="146" t="str">
        <f>IF(ISERROR(VLOOKUP(C19,'Startovní listina'!$B$5:$F$141,2)),"",VLOOKUP(C19,'Startovní listina'!$B$5:$F$141,2))</f>
        <v/>
      </c>
      <c r="E19" s="147" t="str">
        <f>IF(ISERROR(VLOOKUP(C19,'Startovní listina'!$B$5:$F$141,3)),"",VLOOKUP(C19,'Startovní listina'!$B$5:$F$141,3))</f>
        <v/>
      </c>
      <c r="F19" s="145" t="str">
        <f>IF(ISERROR(VLOOKUP(C19,'Startovní listina'!$B$5:$F$141,4)),"",VLOOKUP(C19,'Startovní listina'!$B$5:$F$141,4))</f>
        <v/>
      </c>
      <c r="G19" s="248"/>
      <c r="H19" s="163"/>
      <c r="I19" s="250"/>
      <c r="K19" s="138" t="str">
        <f>IF(ISERROR(VLOOKUP(C19,'Startovní listina'!$B$5:$F$141,5)),"",VLOOKUP(C19,'Startovní listina'!$B$5:$F$141,5))</f>
        <v/>
      </c>
    </row>
    <row r="20" spans="2:11">
      <c r="B20" s="245" t="s">
        <v>32</v>
      </c>
      <c r="C20" s="159"/>
      <c r="D20" s="144" t="str">
        <f>IF(ISERROR(VLOOKUP(C20,'Startovní listina'!$B$5:$F$141,2)),"",VLOOKUP(C20,'Startovní listina'!$B$5:$F$141,2))</f>
        <v/>
      </c>
      <c r="E20" s="144" t="str">
        <f>IF(ISERROR(VLOOKUP(C20,'Startovní listina'!$B$5:$F$141,3)),"",VLOOKUP(C20,'Startovní listina'!$B$5:$F$141,3))</f>
        <v/>
      </c>
      <c r="F20" s="143" t="str">
        <f>IF(ISERROR(VLOOKUP(C20,'Startovní listina'!$B$5:$F$141,4)),"",VLOOKUP(C20,'Startovní listina'!$B$5:$F$141,4))</f>
        <v/>
      </c>
      <c r="G20" s="247"/>
      <c r="H20" s="162"/>
      <c r="I20" s="251" t="str">
        <f t="shared" ref="I20" si="1">IF((H20=0),"",H20+H21)</f>
        <v/>
      </c>
      <c r="K20" s="138" t="str">
        <f>IF(ISERROR(VLOOKUP(C20,'Startovní listina'!$B$5:$F$141,5)),"",VLOOKUP(C20,'Startovní listina'!$B$5:$F$141,5))</f>
        <v/>
      </c>
    </row>
    <row r="21" spans="2:11" ht="13.5" thickBot="1">
      <c r="B21" s="246"/>
      <c r="C21" s="160"/>
      <c r="D21" s="146" t="str">
        <f>IF(ISERROR(VLOOKUP(C21,'Startovní listina'!$B$5:$F$141,2)),"",VLOOKUP(C21,'Startovní listina'!$B$5:$F$141,2))</f>
        <v/>
      </c>
      <c r="E21" s="147" t="str">
        <f>IF(ISERROR(VLOOKUP(C21,'Startovní listina'!$B$5:$F$141,3)),"",VLOOKUP(C21,'Startovní listina'!$B$5:$F$141,3))</f>
        <v/>
      </c>
      <c r="F21" s="145" t="str">
        <f>IF(ISERROR(VLOOKUP(C21,'Startovní listina'!$B$5:$F$141,4)),"",VLOOKUP(C21,'Startovní listina'!$B$5:$F$141,4))</f>
        <v/>
      </c>
      <c r="G21" s="248"/>
      <c r="H21" s="163"/>
      <c r="I21" s="250"/>
      <c r="K21" s="138" t="str">
        <f>IF(ISERROR(VLOOKUP(C21,'Startovní listina'!$B$5:$F$141,5)),"",VLOOKUP(C21,'Startovní listina'!$B$5:$F$141,5))</f>
        <v/>
      </c>
    </row>
    <row r="22" spans="2:11">
      <c r="B22" s="245" t="s">
        <v>43</v>
      </c>
      <c r="C22" s="159"/>
      <c r="D22" s="144" t="str">
        <f>IF(ISERROR(VLOOKUP(C22,'Startovní listina'!$B$5:$F$141,2)),"",VLOOKUP(C22,'Startovní listina'!$B$5:$F$141,2))</f>
        <v/>
      </c>
      <c r="E22" s="144" t="str">
        <f>IF(ISERROR(VLOOKUP(C22,'Startovní listina'!$B$5:$F$141,3)),"",VLOOKUP(C22,'Startovní listina'!$B$5:$F$141,3))</f>
        <v/>
      </c>
      <c r="F22" s="143" t="str">
        <f>IF(ISERROR(VLOOKUP(C22,'Startovní listina'!$B$5:$F$141,4)),"",VLOOKUP(C22,'Startovní listina'!$B$5:$F$141,4))</f>
        <v/>
      </c>
      <c r="G22" s="247"/>
      <c r="H22" s="162"/>
      <c r="I22" s="251" t="str">
        <f t="shared" ref="I22" si="2">IF((H22=0),"",H22+H23)</f>
        <v/>
      </c>
      <c r="K22" s="138" t="str">
        <f>IF(ISERROR(VLOOKUP(C22,'Startovní listina'!$B$5:$F$141,5)),"",VLOOKUP(C22,'Startovní listina'!$B$5:$F$141,5))</f>
        <v/>
      </c>
    </row>
    <row r="23" spans="2:11" ht="13.5" thickBot="1">
      <c r="B23" s="246"/>
      <c r="C23" s="160"/>
      <c r="D23" s="146" t="str">
        <f>IF(ISERROR(VLOOKUP(C23,'Startovní listina'!$B$5:$F$141,2)),"",VLOOKUP(C23,'Startovní listina'!$B$5:$F$141,2))</f>
        <v/>
      </c>
      <c r="E23" s="147" t="str">
        <f>IF(ISERROR(VLOOKUP(C23,'Startovní listina'!$B$5:$F$141,3)),"",VLOOKUP(C23,'Startovní listina'!$B$5:$F$141,3))</f>
        <v/>
      </c>
      <c r="F23" s="145" t="str">
        <f>IF(ISERROR(VLOOKUP(C23,'Startovní listina'!$B$5:$F$141,4)),"",VLOOKUP(C23,'Startovní listina'!$B$5:$F$141,4))</f>
        <v/>
      </c>
      <c r="G23" s="248"/>
      <c r="H23" s="163"/>
      <c r="I23" s="250"/>
      <c r="K23" s="138" t="str">
        <f>IF(ISERROR(VLOOKUP(C23,'Startovní listina'!$B$5:$F$141,5)),"",VLOOKUP(C23,'Startovní listina'!$B$5:$F$141,5))</f>
        <v/>
      </c>
    </row>
    <row r="24" spans="2:11">
      <c r="B24" s="245" t="s">
        <v>44</v>
      </c>
      <c r="C24" s="159"/>
      <c r="D24" s="144" t="str">
        <f>IF(ISERROR(VLOOKUP(C24,'Startovní listina'!$B$5:$F$141,2)),"",VLOOKUP(C24,'Startovní listina'!$B$5:$F$141,2))</f>
        <v/>
      </c>
      <c r="E24" s="144" t="str">
        <f>IF(ISERROR(VLOOKUP(C24,'Startovní listina'!$B$5:$F$141,3)),"",VLOOKUP(C24,'Startovní listina'!$B$5:$F$141,3))</f>
        <v/>
      </c>
      <c r="F24" s="143" t="str">
        <f>IF(ISERROR(VLOOKUP(C24,'Startovní listina'!$B$5:$F$141,4)),"",VLOOKUP(C24,'Startovní listina'!$B$5:$F$141,4))</f>
        <v/>
      </c>
      <c r="G24" s="247"/>
      <c r="H24" s="162"/>
      <c r="I24" s="251" t="str">
        <f t="shared" ref="I24" si="3">IF((H24=0),"",H24+H25)</f>
        <v/>
      </c>
      <c r="K24" s="138" t="str">
        <f>IF(ISERROR(VLOOKUP(C24,'Startovní listina'!$B$5:$F$141,5)),"",VLOOKUP(C24,'Startovní listina'!$B$5:$F$141,5))</f>
        <v/>
      </c>
    </row>
    <row r="25" spans="2:11" ht="13.5" thickBot="1">
      <c r="B25" s="246"/>
      <c r="C25" s="160"/>
      <c r="D25" s="146" t="str">
        <f>IF(ISERROR(VLOOKUP(C25,'Startovní listina'!$B$5:$F$141,2)),"",VLOOKUP(C25,'Startovní listina'!$B$5:$F$141,2))</f>
        <v/>
      </c>
      <c r="E25" s="147" t="str">
        <f>IF(ISERROR(VLOOKUP(C25,'Startovní listina'!$B$5:$F$141,3)),"",VLOOKUP(C25,'Startovní listina'!$B$5:$F$141,3))</f>
        <v/>
      </c>
      <c r="F25" s="145" t="str">
        <f>IF(ISERROR(VLOOKUP(C25,'Startovní listina'!$B$5:$F$141,4)),"",VLOOKUP(C25,'Startovní listina'!$B$5:$F$141,4))</f>
        <v/>
      </c>
      <c r="G25" s="248"/>
      <c r="H25" s="163"/>
      <c r="I25" s="250"/>
      <c r="K25" s="138" t="str">
        <f>IF(ISERROR(VLOOKUP(C25,'Startovní listina'!$B$5:$F$141,5)),"",VLOOKUP(C25,'Startovní listina'!$B$5:$F$141,5))</f>
        <v/>
      </c>
    </row>
  </sheetData>
  <sheetProtection selectLockedCells="1"/>
  <mergeCells count="35">
    <mergeCell ref="B22:B23"/>
    <mergeCell ref="G22:G23"/>
    <mergeCell ref="I22:I23"/>
    <mergeCell ref="B24:B25"/>
    <mergeCell ref="G24:G25"/>
    <mergeCell ref="I24:I25"/>
    <mergeCell ref="I4:I5"/>
    <mergeCell ref="I12:I13"/>
    <mergeCell ref="B1:I1"/>
    <mergeCell ref="B2:I2"/>
    <mergeCell ref="I14:I15"/>
    <mergeCell ref="B4:B5"/>
    <mergeCell ref="B12:B13"/>
    <mergeCell ref="B6:B7"/>
    <mergeCell ref="B8:B9"/>
    <mergeCell ref="B10:B11"/>
    <mergeCell ref="G6:G7"/>
    <mergeCell ref="B14:B15"/>
    <mergeCell ref="G4:G5"/>
    <mergeCell ref="G14:G15"/>
    <mergeCell ref="G8:G9"/>
    <mergeCell ref="G10:G11"/>
    <mergeCell ref="G12:G13"/>
    <mergeCell ref="I6:I7"/>
    <mergeCell ref="I8:I9"/>
    <mergeCell ref="I10:I11"/>
    <mergeCell ref="B16:B17"/>
    <mergeCell ref="G16:G17"/>
    <mergeCell ref="I16:I17"/>
    <mergeCell ref="B18:B19"/>
    <mergeCell ref="G18:G19"/>
    <mergeCell ref="I18:I19"/>
    <mergeCell ref="B20:B21"/>
    <mergeCell ref="G20:G21"/>
    <mergeCell ref="I20:I21"/>
  </mergeCells>
  <conditionalFormatting sqref="D14">
    <cfRule type="containsText" dxfId="21" priority="18" operator="containsText" text=" ">
      <formula>NOT(ISERROR(SEARCH(" ",D14)))</formula>
    </cfRule>
  </conditionalFormatting>
  <conditionalFormatting sqref="D16 D18 D20 D22 D24">
    <cfRule type="containsText" dxfId="20" priority="16" operator="containsText" text=" ">
      <formula>NOT(ISERROR(SEARCH(" ",D16)))</formula>
    </cfRule>
  </conditionalFormatting>
  <conditionalFormatting sqref="G4:G25">
    <cfRule type="containsText" dxfId="19" priority="15" operator="containsText" text="RŮZNÉ ODDÍLY !!!">
      <formula>NOT(ISERROR(SEARCH("RŮZNÉ ODDÍLY !!!",G4)))</formula>
    </cfRule>
  </conditionalFormatting>
  <conditionalFormatting sqref="D14">
    <cfRule type="containsText" dxfId="18" priority="14" operator="containsText" text=" ">
      <formula>NOT(ISERROR(SEARCH(" ",D14)))</formula>
    </cfRule>
  </conditionalFormatting>
  <conditionalFormatting sqref="D16">
    <cfRule type="containsText" dxfId="17" priority="13" operator="containsText" text=" ">
      <formula>NOT(ISERROR(SEARCH(" ",D16)))</formula>
    </cfRule>
  </conditionalFormatting>
  <conditionalFormatting sqref="G4:G17">
    <cfRule type="containsText" dxfId="16" priority="12" operator="containsText" text="RŮZNÉ ODDÍLY !!!">
      <formula>NOT(ISERROR(SEARCH("RŮZNÉ ODDÍLY !!!",G4)))</formula>
    </cfRule>
  </conditionalFormatting>
  <conditionalFormatting sqref="D4">
    <cfRule type="containsText" dxfId="15" priority="11" operator="containsText" text=" ">
      <formula>NOT(ISERROR(SEARCH(" ",D4)))</formula>
    </cfRule>
  </conditionalFormatting>
  <conditionalFormatting sqref="G4:G5">
    <cfRule type="containsText" dxfId="14" priority="10" operator="containsText" text="RŮZNÉ ODDÍLY !!!">
      <formula>NOT(ISERROR(SEARCH("RŮZNÉ ODDÍLY !!!",G4)))</formula>
    </cfRule>
  </conditionalFormatting>
  <conditionalFormatting sqref="G6:G7">
    <cfRule type="containsText" dxfId="13" priority="9" operator="containsText" text="RŮZNÉ ODDÍLY !!!">
      <formula>NOT(ISERROR(SEARCH("RŮZNÉ ODDÍLY !!!",G6)))</formula>
    </cfRule>
  </conditionalFormatting>
  <conditionalFormatting sqref="D8">
    <cfRule type="containsText" dxfId="12" priority="8" operator="containsText" text=" ">
      <formula>NOT(ISERROR(SEARCH(" ",D8)))</formula>
    </cfRule>
  </conditionalFormatting>
  <conditionalFormatting sqref="G8:G9">
    <cfRule type="containsText" dxfId="11" priority="7" operator="containsText" text="RŮZNÉ ODDÍLY !!!">
      <formula>NOT(ISERROR(SEARCH("RŮZNÉ ODDÍLY !!!",G8)))</formula>
    </cfRule>
  </conditionalFormatting>
  <conditionalFormatting sqref="G10:G11">
    <cfRule type="containsText" dxfId="10" priority="6" operator="containsText" text="RŮZNÉ ODDÍLY !!!">
      <formula>NOT(ISERROR(SEARCH("RŮZNÉ ODDÍLY !!!",G10)))</formula>
    </cfRule>
  </conditionalFormatting>
  <conditionalFormatting sqref="G12:G13">
    <cfRule type="containsText" dxfId="9" priority="5" operator="containsText" text="RŮZNÉ ODDÍLY !!!">
      <formula>NOT(ISERROR(SEARCH("RŮZNÉ ODDÍLY !!!",G12)))</formula>
    </cfRule>
  </conditionalFormatting>
  <conditionalFormatting sqref="G14:G15">
    <cfRule type="containsText" dxfId="8" priority="4" operator="containsText" text="RŮZNÉ ODDÍLY !!!">
      <formula>NOT(ISERROR(SEARCH("RŮZNÉ ODDÍLY !!!",G14)))</formula>
    </cfRule>
  </conditionalFormatting>
  <conditionalFormatting sqref="G16:G17">
    <cfRule type="containsText" dxfId="7" priority="3" operator="containsText" text="RŮZNÉ ODDÍLY !!!">
      <formula>NOT(ISERROR(SEARCH("RŮZNÉ ODDÍLY !!!",G16)))</formula>
    </cfRule>
  </conditionalFormatting>
  <conditionalFormatting sqref="D12 D8">
    <cfRule type="containsText" dxfId="6" priority="2" operator="containsText" text=" ">
      <formula>NOT(ISERROR(SEARCH(" ",D8)))</formula>
    </cfRule>
  </conditionalFormatting>
  <conditionalFormatting sqref="G4:G13">
    <cfRule type="containsText" dxfId="5" priority="1" operator="containsText" text="RŮZNÉ ODDÍLY !!!">
      <formula>NOT(ISERROR(SEARCH("RŮZNÉ ODDÍLY !!!",G4)))</formula>
    </cfRule>
  </conditionalFormatting>
  <pageMargins left="0.62992125984251968" right="0.19685039370078741" top="1.2598425196850394" bottom="0.98425196850393704" header="0.1574803149606299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>
    <tabColor rgb="FF00B050"/>
  </sheetPr>
  <dimension ref="A1:L116"/>
  <sheetViews>
    <sheetView zoomScale="120" zoomScaleNormal="120" workbookViewId="0">
      <selection activeCell="B25" sqref="B25"/>
    </sheetView>
  </sheetViews>
  <sheetFormatPr defaultRowHeight="12.75"/>
  <cols>
    <col min="1" max="1" width="3" style="12" bestFit="1" customWidth="1"/>
    <col min="2" max="2" width="13.28515625" style="12" customWidth="1"/>
    <col min="3" max="3" width="10" style="12" bestFit="1" customWidth="1"/>
    <col min="4" max="4" width="9.140625" style="12"/>
    <col min="5" max="5" width="27.28515625" style="12" bestFit="1" customWidth="1"/>
    <col min="6" max="7" width="9.140625" style="12"/>
    <col min="8" max="8" width="10.28515625" style="10" customWidth="1"/>
    <col min="9" max="256" width="9.140625" style="12"/>
    <col min="257" max="257" width="3" style="12" bestFit="1" customWidth="1"/>
    <col min="258" max="258" width="13.28515625" style="12" customWidth="1"/>
    <col min="259" max="259" width="10" style="12" bestFit="1" customWidth="1"/>
    <col min="260" max="260" width="9.140625" style="12"/>
    <col min="261" max="261" width="27.28515625" style="12" bestFit="1" customWidth="1"/>
    <col min="262" max="263" width="9.140625" style="12"/>
    <col min="264" max="264" width="10.28515625" style="12" customWidth="1"/>
    <col min="265" max="512" width="9.140625" style="12"/>
    <col min="513" max="513" width="3" style="12" bestFit="1" customWidth="1"/>
    <col min="514" max="514" width="13.28515625" style="12" customWidth="1"/>
    <col min="515" max="515" width="10" style="12" bestFit="1" customWidth="1"/>
    <col min="516" max="516" width="9.140625" style="12"/>
    <col min="517" max="517" width="27.28515625" style="12" bestFit="1" customWidth="1"/>
    <col min="518" max="519" width="9.140625" style="12"/>
    <col min="520" max="520" width="10.28515625" style="12" customWidth="1"/>
    <col min="521" max="768" width="9.140625" style="12"/>
    <col min="769" max="769" width="3" style="12" bestFit="1" customWidth="1"/>
    <col min="770" max="770" width="13.28515625" style="12" customWidth="1"/>
    <col min="771" max="771" width="10" style="12" bestFit="1" customWidth="1"/>
    <col min="772" max="772" width="9.140625" style="12"/>
    <col min="773" max="773" width="27.28515625" style="12" bestFit="1" customWidth="1"/>
    <col min="774" max="775" width="9.140625" style="12"/>
    <col min="776" max="776" width="10.28515625" style="12" customWidth="1"/>
    <col min="777" max="1024" width="9.140625" style="12"/>
    <col min="1025" max="1025" width="3" style="12" bestFit="1" customWidth="1"/>
    <col min="1026" max="1026" width="13.28515625" style="12" customWidth="1"/>
    <col min="1027" max="1027" width="10" style="12" bestFit="1" customWidth="1"/>
    <col min="1028" max="1028" width="9.140625" style="12"/>
    <col min="1029" max="1029" width="27.28515625" style="12" bestFit="1" customWidth="1"/>
    <col min="1030" max="1031" width="9.140625" style="12"/>
    <col min="1032" max="1032" width="10.28515625" style="12" customWidth="1"/>
    <col min="1033" max="1280" width="9.140625" style="12"/>
    <col min="1281" max="1281" width="3" style="12" bestFit="1" customWidth="1"/>
    <col min="1282" max="1282" width="13.28515625" style="12" customWidth="1"/>
    <col min="1283" max="1283" width="10" style="12" bestFit="1" customWidth="1"/>
    <col min="1284" max="1284" width="9.140625" style="12"/>
    <col min="1285" max="1285" width="27.28515625" style="12" bestFit="1" customWidth="1"/>
    <col min="1286" max="1287" width="9.140625" style="12"/>
    <col min="1288" max="1288" width="10.28515625" style="12" customWidth="1"/>
    <col min="1289" max="1536" width="9.140625" style="12"/>
    <col min="1537" max="1537" width="3" style="12" bestFit="1" customWidth="1"/>
    <col min="1538" max="1538" width="13.28515625" style="12" customWidth="1"/>
    <col min="1539" max="1539" width="10" style="12" bestFit="1" customWidth="1"/>
    <col min="1540" max="1540" width="9.140625" style="12"/>
    <col min="1541" max="1541" width="27.28515625" style="12" bestFit="1" customWidth="1"/>
    <col min="1542" max="1543" width="9.140625" style="12"/>
    <col min="1544" max="1544" width="10.28515625" style="12" customWidth="1"/>
    <col min="1545" max="1792" width="9.140625" style="12"/>
    <col min="1793" max="1793" width="3" style="12" bestFit="1" customWidth="1"/>
    <col min="1794" max="1794" width="13.28515625" style="12" customWidth="1"/>
    <col min="1795" max="1795" width="10" style="12" bestFit="1" customWidth="1"/>
    <col min="1796" max="1796" width="9.140625" style="12"/>
    <col min="1797" max="1797" width="27.28515625" style="12" bestFit="1" customWidth="1"/>
    <col min="1798" max="1799" width="9.140625" style="12"/>
    <col min="1800" max="1800" width="10.28515625" style="12" customWidth="1"/>
    <col min="1801" max="2048" width="9.140625" style="12"/>
    <col min="2049" max="2049" width="3" style="12" bestFit="1" customWidth="1"/>
    <col min="2050" max="2050" width="13.28515625" style="12" customWidth="1"/>
    <col min="2051" max="2051" width="10" style="12" bestFit="1" customWidth="1"/>
    <col min="2052" max="2052" width="9.140625" style="12"/>
    <col min="2053" max="2053" width="27.28515625" style="12" bestFit="1" customWidth="1"/>
    <col min="2054" max="2055" width="9.140625" style="12"/>
    <col min="2056" max="2056" width="10.28515625" style="12" customWidth="1"/>
    <col min="2057" max="2304" width="9.140625" style="12"/>
    <col min="2305" max="2305" width="3" style="12" bestFit="1" customWidth="1"/>
    <col min="2306" max="2306" width="13.28515625" style="12" customWidth="1"/>
    <col min="2307" max="2307" width="10" style="12" bestFit="1" customWidth="1"/>
    <col min="2308" max="2308" width="9.140625" style="12"/>
    <col min="2309" max="2309" width="27.28515625" style="12" bestFit="1" customWidth="1"/>
    <col min="2310" max="2311" width="9.140625" style="12"/>
    <col min="2312" max="2312" width="10.28515625" style="12" customWidth="1"/>
    <col min="2313" max="2560" width="9.140625" style="12"/>
    <col min="2561" max="2561" width="3" style="12" bestFit="1" customWidth="1"/>
    <col min="2562" max="2562" width="13.28515625" style="12" customWidth="1"/>
    <col min="2563" max="2563" width="10" style="12" bestFit="1" customWidth="1"/>
    <col min="2564" max="2564" width="9.140625" style="12"/>
    <col min="2565" max="2565" width="27.28515625" style="12" bestFit="1" customWidth="1"/>
    <col min="2566" max="2567" width="9.140625" style="12"/>
    <col min="2568" max="2568" width="10.28515625" style="12" customWidth="1"/>
    <col min="2569" max="2816" width="9.140625" style="12"/>
    <col min="2817" max="2817" width="3" style="12" bestFit="1" customWidth="1"/>
    <col min="2818" max="2818" width="13.28515625" style="12" customWidth="1"/>
    <col min="2819" max="2819" width="10" style="12" bestFit="1" customWidth="1"/>
    <col min="2820" max="2820" width="9.140625" style="12"/>
    <col min="2821" max="2821" width="27.28515625" style="12" bestFit="1" customWidth="1"/>
    <col min="2822" max="2823" width="9.140625" style="12"/>
    <col min="2824" max="2824" width="10.28515625" style="12" customWidth="1"/>
    <col min="2825" max="3072" width="9.140625" style="12"/>
    <col min="3073" max="3073" width="3" style="12" bestFit="1" customWidth="1"/>
    <col min="3074" max="3074" width="13.28515625" style="12" customWidth="1"/>
    <col min="3075" max="3075" width="10" style="12" bestFit="1" customWidth="1"/>
    <col min="3076" max="3076" width="9.140625" style="12"/>
    <col min="3077" max="3077" width="27.28515625" style="12" bestFit="1" customWidth="1"/>
    <col min="3078" max="3079" width="9.140625" style="12"/>
    <col min="3080" max="3080" width="10.28515625" style="12" customWidth="1"/>
    <col min="3081" max="3328" width="9.140625" style="12"/>
    <col min="3329" max="3329" width="3" style="12" bestFit="1" customWidth="1"/>
    <col min="3330" max="3330" width="13.28515625" style="12" customWidth="1"/>
    <col min="3331" max="3331" width="10" style="12" bestFit="1" customWidth="1"/>
    <col min="3332" max="3332" width="9.140625" style="12"/>
    <col min="3333" max="3333" width="27.28515625" style="12" bestFit="1" customWidth="1"/>
    <col min="3334" max="3335" width="9.140625" style="12"/>
    <col min="3336" max="3336" width="10.28515625" style="12" customWidth="1"/>
    <col min="3337" max="3584" width="9.140625" style="12"/>
    <col min="3585" max="3585" width="3" style="12" bestFit="1" customWidth="1"/>
    <col min="3586" max="3586" width="13.28515625" style="12" customWidth="1"/>
    <col min="3587" max="3587" width="10" style="12" bestFit="1" customWidth="1"/>
    <col min="3588" max="3588" width="9.140625" style="12"/>
    <col min="3589" max="3589" width="27.28515625" style="12" bestFit="1" customWidth="1"/>
    <col min="3590" max="3591" width="9.140625" style="12"/>
    <col min="3592" max="3592" width="10.28515625" style="12" customWidth="1"/>
    <col min="3593" max="3840" width="9.140625" style="12"/>
    <col min="3841" max="3841" width="3" style="12" bestFit="1" customWidth="1"/>
    <col min="3842" max="3842" width="13.28515625" style="12" customWidth="1"/>
    <col min="3843" max="3843" width="10" style="12" bestFit="1" customWidth="1"/>
    <col min="3844" max="3844" width="9.140625" style="12"/>
    <col min="3845" max="3845" width="27.28515625" style="12" bestFit="1" customWidth="1"/>
    <col min="3846" max="3847" width="9.140625" style="12"/>
    <col min="3848" max="3848" width="10.28515625" style="12" customWidth="1"/>
    <col min="3849" max="4096" width="9.140625" style="12"/>
    <col min="4097" max="4097" width="3" style="12" bestFit="1" customWidth="1"/>
    <col min="4098" max="4098" width="13.28515625" style="12" customWidth="1"/>
    <col min="4099" max="4099" width="10" style="12" bestFit="1" customWidth="1"/>
    <col min="4100" max="4100" width="9.140625" style="12"/>
    <col min="4101" max="4101" width="27.28515625" style="12" bestFit="1" customWidth="1"/>
    <col min="4102" max="4103" width="9.140625" style="12"/>
    <col min="4104" max="4104" width="10.28515625" style="12" customWidth="1"/>
    <col min="4105" max="4352" width="9.140625" style="12"/>
    <col min="4353" max="4353" width="3" style="12" bestFit="1" customWidth="1"/>
    <col min="4354" max="4354" width="13.28515625" style="12" customWidth="1"/>
    <col min="4355" max="4355" width="10" style="12" bestFit="1" customWidth="1"/>
    <col min="4356" max="4356" width="9.140625" style="12"/>
    <col min="4357" max="4357" width="27.28515625" style="12" bestFit="1" customWidth="1"/>
    <col min="4358" max="4359" width="9.140625" style="12"/>
    <col min="4360" max="4360" width="10.28515625" style="12" customWidth="1"/>
    <col min="4361" max="4608" width="9.140625" style="12"/>
    <col min="4609" max="4609" width="3" style="12" bestFit="1" customWidth="1"/>
    <col min="4610" max="4610" width="13.28515625" style="12" customWidth="1"/>
    <col min="4611" max="4611" width="10" style="12" bestFit="1" customWidth="1"/>
    <col min="4612" max="4612" width="9.140625" style="12"/>
    <col min="4613" max="4613" width="27.28515625" style="12" bestFit="1" customWidth="1"/>
    <col min="4614" max="4615" width="9.140625" style="12"/>
    <col min="4616" max="4616" width="10.28515625" style="12" customWidth="1"/>
    <col min="4617" max="4864" width="9.140625" style="12"/>
    <col min="4865" max="4865" width="3" style="12" bestFit="1" customWidth="1"/>
    <col min="4866" max="4866" width="13.28515625" style="12" customWidth="1"/>
    <col min="4867" max="4867" width="10" style="12" bestFit="1" customWidth="1"/>
    <col min="4868" max="4868" width="9.140625" style="12"/>
    <col min="4869" max="4869" width="27.28515625" style="12" bestFit="1" customWidth="1"/>
    <col min="4870" max="4871" width="9.140625" style="12"/>
    <col min="4872" max="4872" width="10.28515625" style="12" customWidth="1"/>
    <col min="4873" max="5120" width="9.140625" style="12"/>
    <col min="5121" max="5121" width="3" style="12" bestFit="1" customWidth="1"/>
    <col min="5122" max="5122" width="13.28515625" style="12" customWidth="1"/>
    <col min="5123" max="5123" width="10" style="12" bestFit="1" customWidth="1"/>
    <col min="5124" max="5124" width="9.140625" style="12"/>
    <col min="5125" max="5125" width="27.28515625" style="12" bestFit="1" customWidth="1"/>
    <col min="5126" max="5127" width="9.140625" style="12"/>
    <col min="5128" max="5128" width="10.28515625" style="12" customWidth="1"/>
    <col min="5129" max="5376" width="9.140625" style="12"/>
    <col min="5377" max="5377" width="3" style="12" bestFit="1" customWidth="1"/>
    <col min="5378" max="5378" width="13.28515625" style="12" customWidth="1"/>
    <col min="5379" max="5379" width="10" style="12" bestFit="1" customWidth="1"/>
    <col min="5380" max="5380" width="9.140625" style="12"/>
    <col min="5381" max="5381" width="27.28515625" style="12" bestFit="1" customWidth="1"/>
    <col min="5382" max="5383" width="9.140625" style="12"/>
    <col min="5384" max="5384" width="10.28515625" style="12" customWidth="1"/>
    <col min="5385" max="5632" width="9.140625" style="12"/>
    <col min="5633" max="5633" width="3" style="12" bestFit="1" customWidth="1"/>
    <col min="5634" max="5634" width="13.28515625" style="12" customWidth="1"/>
    <col min="5635" max="5635" width="10" style="12" bestFit="1" customWidth="1"/>
    <col min="5636" max="5636" width="9.140625" style="12"/>
    <col min="5637" max="5637" width="27.28515625" style="12" bestFit="1" customWidth="1"/>
    <col min="5638" max="5639" width="9.140625" style="12"/>
    <col min="5640" max="5640" width="10.28515625" style="12" customWidth="1"/>
    <col min="5641" max="5888" width="9.140625" style="12"/>
    <col min="5889" max="5889" width="3" style="12" bestFit="1" customWidth="1"/>
    <col min="5890" max="5890" width="13.28515625" style="12" customWidth="1"/>
    <col min="5891" max="5891" width="10" style="12" bestFit="1" customWidth="1"/>
    <col min="5892" max="5892" width="9.140625" style="12"/>
    <col min="5893" max="5893" width="27.28515625" style="12" bestFit="1" customWidth="1"/>
    <col min="5894" max="5895" width="9.140625" style="12"/>
    <col min="5896" max="5896" width="10.28515625" style="12" customWidth="1"/>
    <col min="5897" max="6144" width="9.140625" style="12"/>
    <col min="6145" max="6145" width="3" style="12" bestFit="1" customWidth="1"/>
    <col min="6146" max="6146" width="13.28515625" style="12" customWidth="1"/>
    <col min="6147" max="6147" width="10" style="12" bestFit="1" customWidth="1"/>
    <col min="6148" max="6148" width="9.140625" style="12"/>
    <col min="6149" max="6149" width="27.28515625" style="12" bestFit="1" customWidth="1"/>
    <col min="6150" max="6151" width="9.140625" style="12"/>
    <col min="6152" max="6152" width="10.28515625" style="12" customWidth="1"/>
    <col min="6153" max="6400" width="9.140625" style="12"/>
    <col min="6401" max="6401" width="3" style="12" bestFit="1" customWidth="1"/>
    <col min="6402" max="6402" width="13.28515625" style="12" customWidth="1"/>
    <col min="6403" max="6403" width="10" style="12" bestFit="1" customWidth="1"/>
    <col min="6404" max="6404" width="9.140625" style="12"/>
    <col min="6405" max="6405" width="27.28515625" style="12" bestFit="1" customWidth="1"/>
    <col min="6406" max="6407" width="9.140625" style="12"/>
    <col min="6408" max="6408" width="10.28515625" style="12" customWidth="1"/>
    <col min="6409" max="6656" width="9.140625" style="12"/>
    <col min="6657" max="6657" width="3" style="12" bestFit="1" customWidth="1"/>
    <col min="6658" max="6658" width="13.28515625" style="12" customWidth="1"/>
    <col min="6659" max="6659" width="10" style="12" bestFit="1" customWidth="1"/>
    <col min="6660" max="6660" width="9.140625" style="12"/>
    <col min="6661" max="6661" width="27.28515625" style="12" bestFit="1" customWidth="1"/>
    <col min="6662" max="6663" width="9.140625" style="12"/>
    <col min="6664" max="6664" width="10.28515625" style="12" customWidth="1"/>
    <col min="6665" max="6912" width="9.140625" style="12"/>
    <col min="6913" max="6913" width="3" style="12" bestFit="1" customWidth="1"/>
    <col min="6914" max="6914" width="13.28515625" style="12" customWidth="1"/>
    <col min="6915" max="6915" width="10" style="12" bestFit="1" customWidth="1"/>
    <col min="6916" max="6916" width="9.140625" style="12"/>
    <col min="6917" max="6917" width="27.28515625" style="12" bestFit="1" customWidth="1"/>
    <col min="6918" max="6919" width="9.140625" style="12"/>
    <col min="6920" max="6920" width="10.28515625" style="12" customWidth="1"/>
    <col min="6921" max="7168" width="9.140625" style="12"/>
    <col min="7169" max="7169" width="3" style="12" bestFit="1" customWidth="1"/>
    <col min="7170" max="7170" width="13.28515625" style="12" customWidth="1"/>
    <col min="7171" max="7171" width="10" style="12" bestFit="1" customWidth="1"/>
    <col min="7172" max="7172" width="9.140625" style="12"/>
    <col min="7173" max="7173" width="27.28515625" style="12" bestFit="1" customWidth="1"/>
    <col min="7174" max="7175" width="9.140625" style="12"/>
    <col min="7176" max="7176" width="10.28515625" style="12" customWidth="1"/>
    <col min="7177" max="7424" width="9.140625" style="12"/>
    <col min="7425" max="7425" width="3" style="12" bestFit="1" customWidth="1"/>
    <col min="7426" max="7426" width="13.28515625" style="12" customWidth="1"/>
    <col min="7427" max="7427" width="10" style="12" bestFit="1" customWidth="1"/>
    <col min="7428" max="7428" width="9.140625" style="12"/>
    <col min="7429" max="7429" width="27.28515625" style="12" bestFit="1" customWidth="1"/>
    <col min="7430" max="7431" width="9.140625" style="12"/>
    <col min="7432" max="7432" width="10.28515625" style="12" customWidth="1"/>
    <col min="7433" max="7680" width="9.140625" style="12"/>
    <col min="7681" max="7681" width="3" style="12" bestFit="1" customWidth="1"/>
    <col min="7682" max="7682" width="13.28515625" style="12" customWidth="1"/>
    <col min="7683" max="7683" width="10" style="12" bestFit="1" customWidth="1"/>
    <col min="7684" max="7684" width="9.140625" style="12"/>
    <col min="7685" max="7685" width="27.28515625" style="12" bestFit="1" customWidth="1"/>
    <col min="7686" max="7687" width="9.140625" style="12"/>
    <col min="7688" max="7688" width="10.28515625" style="12" customWidth="1"/>
    <col min="7689" max="7936" width="9.140625" style="12"/>
    <col min="7937" max="7937" width="3" style="12" bestFit="1" customWidth="1"/>
    <col min="7938" max="7938" width="13.28515625" style="12" customWidth="1"/>
    <col min="7939" max="7939" width="10" style="12" bestFit="1" customWidth="1"/>
    <col min="7940" max="7940" width="9.140625" style="12"/>
    <col min="7941" max="7941" width="27.28515625" style="12" bestFit="1" customWidth="1"/>
    <col min="7942" max="7943" width="9.140625" style="12"/>
    <col min="7944" max="7944" width="10.28515625" style="12" customWidth="1"/>
    <col min="7945" max="8192" width="9.140625" style="12"/>
    <col min="8193" max="8193" width="3" style="12" bestFit="1" customWidth="1"/>
    <col min="8194" max="8194" width="13.28515625" style="12" customWidth="1"/>
    <col min="8195" max="8195" width="10" style="12" bestFit="1" customWidth="1"/>
    <col min="8196" max="8196" width="9.140625" style="12"/>
    <col min="8197" max="8197" width="27.28515625" style="12" bestFit="1" customWidth="1"/>
    <col min="8198" max="8199" width="9.140625" style="12"/>
    <col min="8200" max="8200" width="10.28515625" style="12" customWidth="1"/>
    <col min="8201" max="8448" width="9.140625" style="12"/>
    <col min="8449" max="8449" width="3" style="12" bestFit="1" customWidth="1"/>
    <col min="8450" max="8450" width="13.28515625" style="12" customWidth="1"/>
    <col min="8451" max="8451" width="10" style="12" bestFit="1" customWidth="1"/>
    <col min="8452" max="8452" width="9.140625" style="12"/>
    <col min="8453" max="8453" width="27.28515625" style="12" bestFit="1" customWidth="1"/>
    <col min="8454" max="8455" width="9.140625" style="12"/>
    <col min="8456" max="8456" width="10.28515625" style="12" customWidth="1"/>
    <col min="8457" max="8704" width="9.140625" style="12"/>
    <col min="8705" max="8705" width="3" style="12" bestFit="1" customWidth="1"/>
    <col min="8706" max="8706" width="13.28515625" style="12" customWidth="1"/>
    <col min="8707" max="8707" width="10" style="12" bestFit="1" customWidth="1"/>
    <col min="8708" max="8708" width="9.140625" style="12"/>
    <col min="8709" max="8709" width="27.28515625" style="12" bestFit="1" customWidth="1"/>
    <col min="8710" max="8711" width="9.140625" style="12"/>
    <col min="8712" max="8712" width="10.28515625" style="12" customWidth="1"/>
    <col min="8713" max="8960" width="9.140625" style="12"/>
    <col min="8961" max="8961" width="3" style="12" bestFit="1" customWidth="1"/>
    <col min="8962" max="8962" width="13.28515625" style="12" customWidth="1"/>
    <col min="8963" max="8963" width="10" style="12" bestFit="1" customWidth="1"/>
    <col min="8964" max="8964" width="9.140625" style="12"/>
    <col min="8965" max="8965" width="27.28515625" style="12" bestFit="1" customWidth="1"/>
    <col min="8966" max="8967" width="9.140625" style="12"/>
    <col min="8968" max="8968" width="10.28515625" style="12" customWidth="1"/>
    <col min="8969" max="9216" width="9.140625" style="12"/>
    <col min="9217" max="9217" width="3" style="12" bestFit="1" customWidth="1"/>
    <col min="9218" max="9218" width="13.28515625" style="12" customWidth="1"/>
    <col min="9219" max="9219" width="10" style="12" bestFit="1" customWidth="1"/>
    <col min="9220" max="9220" width="9.140625" style="12"/>
    <col min="9221" max="9221" width="27.28515625" style="12" bestFit="1" customWidth="1"/>
    <col min="9222" max="9223" width="9.140625" style="12"/>
    <col min="9224" max="9224" width="10.28515625" style="12" customWidth="1"/>
    <col min="9225" max="9472" width="9.140625" style="12"/>
    <col min="9473" max="9473" width="3" style="12" bestFit="1" customWidth="1"/>
    <col min="9474" max="9474" width="13.28515625" style="12" customWidth="1"/>
    <col min="9475" max="9475" width="10" style="12" bestFit="1" customWidth="1"/>
    <col min="9476" max="9476" width="9.140625" style="12"/>
    <col min="9477" max="9477" width="27.28515625" style="12" bestFit="1" customWidth="1"/>
    <col min="9478" max="9479" width="9.140625" style="12"/>
    <col min="9480" max="9480" width="10.28515625" style="12" customWidth="1"/>
    <col min="9481" max="9728" width="9.140625" style="12"/>
    <col min="9729" max="9729" width="3" style="12" bestFit="1" customWidth="1"/>
    <col min="9730" max="9730" width="13.28515625" style="12" customWidth="1"/>
    <col min="9731" max="9731" width="10" style="12" bestFit="1" customWidth="1"/>
    <col min="9732" max="9732" width="9.140625" style="12"/>
    <col min="9733" max="9733" width="27.28515625" style="12" bestFit="1" customWidth="1"/>
    <col min="9734" max="9735" width="9.140625" style="12"/>
    <col min="9736" max="9736" width="10.28515625" style="12" customWidth="1"/>
    <col min="9737" max="9984" width="9.140625" style="12"/>
    <col min="9985" max="9985" width="3" style="12" bestFit="1" customWidth="1"/>
    <col min="9986" max="9986" width="13.28515625" style="12" customWidth="1"/>
    <col min="9987" max="9987" width="10" style="12" bestFit="1" customWidth="1"/>
    <col min="9988" max="9988" width="9.140625" style="12"/>
    <col min="9989" max="9989" width="27.28515625" style="12" bestFit="1" customWidth="1"/>
    <col min="9990" max="9991" width="9.140625" style="12"/>
    <col min="9992" max="9992" width="10.28515625" style="12" customWidth="1"/>
    <col min="9993" max="10240" width="9.140625" style="12"/>
    <col min="10241" max="10241" width="3" style="12" bestFit="1" customWidth="1"/>
    <col min="10242" max="10242" width="13.28515625" style="12" customWidth="1"/>
    <col min="10243" max="10243" width="10" style="12" bestFit="1" customWidth="1"/>
    <col min="10244" max="10244" width="9.140625" style="12"/>
    <col min="10245" max="10245" width="27.28515625" style="12" bestFit="1" customWidth="1"/>
    <col min="10246" max="10247" width="9.140625" style="12"/>
    <col min="10248" max="10248" width="10.28515625" style="12" customWidth="1"/>
    <col min="10249" max="10496" width="9.140625" style="12"/>
    <col min="10497" max="10497" width="3" style="12" bestFit="1" customWidth="1"/>
    <col min="10498" max="10498" width="13.28515625" style="12" customWidth="1"/>
    <col min="10499" max="10499" width="10" style="12" bestFit="1" customWidth="1"/>
    <col min="10500" max="10500" width="9.140625" style="12"/>
    <col min="10501" max="10501" width="27.28515625" style="12" bestFit="1" customWidth="1"/>
    <col min="10502" max="10503" width="9.140625" style="12"/>
    <col min="10504" max="10504" width="10.28515625" style="12" customWidth="1"/>
    <col min="10505" max="10752" width="9.140625" style="12"/>
    <col min="10753" max="10753" width="3" style="12" bestFit="1" customWidth="1"/>
    <col min="10754" max="10754" width="13.28515625" style="12" customWidth="1"/>
    <col min="10755" max="10755" width="10" style="12" bestFit="1" customWidth="1"/>
    <col min="10756" max="10756" width="9.140625" style="12"/>
    <col min="10757" max="10757" width="27.28515625" style="12" bestFit="1" customWidth="1"/>
    <col min="10758" max="10759" width="9.140625" style="12"/>
    <col min="10760" max="10760" width="10.28515625" style="12" customWidth="1"/>
    <col min="10761" max="11008" width="9.140625" style="12"/>
    <col min="11009" max="11009" width="3" style="12" bestFit="1" customWidth="1"/>
    <col min="11010" max="11010" width="13.28515625" style="12" customWidth="1"/>
    <col min="11011" max="11011" width="10" style="12" bestFit="1" customWidth="1"/>
    <col min="11012" max="11012" width="9.140625" style="12"/>
    <col min="11013" max="11013" width="27.28515625" style="12" bestFit="1" customWidth="1"/>
    <col min="11014" max="11015" width="9.140625" style="12"/>
    <col min="11016" max="11016" width="10.28515625" style="12" customWidth="1"/>
    <col min="11017" max="11264" width="9.140625" style="12"/>
    <col min="11265" max="11265" width="3" style="12" bestFit="1" customWidth="1"/>
    <col min="11266" max="11266" width="13.28515625" style="12" customWidth="1"/>
    <col min="11267" max="11267" width="10" style="12" bestFit="1" customWidth="1"/>
    <col min="11268" max="11268" width="9.140625" style="12"/>
    <col min="11269" max="11269" width="27.28515625" style="12" bestFit="1" customWidth="1"/>
    <col min="11270" max="11271" width="9.140625" style="12"/>
    <col min="11272" max="11272" width="10.28515625" style="12" customWidth="1"/>
    <col min="11273" max="11520" width="9.140625" style="12"/>
    <col min="11521" max="11521" width="3" style="12" bestFit="1" customWidth="1"/>
    <col min="11522" max="11522" width="13.28515625" style="12" customWidth="1"/>
    <col min="11523" max="11523" width="10" style="12" bestFit="1" customWidth="1"/>
    <col min="11524" max="11524" width="9.140625" style="12"/>
    <col min="11525" max="11525" width="27.28515625" style="12" bestFit="1" customWidth="1"/>
    <col min="11526" max="11527" width="9.140625" style="12"/>
    <col min="11528" max="11528" width="10.28515625" style="12" customWidth="1"/>
    <col min="11529" max="11776" width="9.140625" style="12"/>
    <col min="11777" max="11777" width="3" style="12" bestFit="1" customWidth="1"/>
    <col min="11778" max="11778" width="13.28515625" style="12" customWidth="1"/>
    <col min="11779" max="11779" width="10" style="12" bestFit="1" customWidth="1"/>
    <col min="11780" max="11780" width="9.140625" style="12"/>
    <col min="11781" max="11781" width="27.28515625" style="12" bestFit="1" customWidth="1"/>
    <col min="11782" max="11783" width="9.140625" style="12"/>
    <col min="11784" max="11784" width="10.28515625" style="12" customWidth="1"/>
    <col min="11785" max="12032" width="9.140625" style="12"/>
    <col min="12033" max="12033" width="3" style="12" bestFit="1" customWidth="1"/>
    <col min="12034" max="12034" width="13.28515625" style="12" customWidth="1"/>
    <col min="12035" max="12035" width="10" style="12" bestFit="1" customWidth="1"/>
    <col min="12036" max="12036" width="9.140625" style="12"/>
    <col min="12037" max="12037" width="27.28515625" style="12" bestFit="1" customWidth="1"/>
    <col min="12038" max="12039" width="9.140625" style="12"/>
    <col min="12040" max="12040" width="10.28515625" style="12" customWidth="1"/>
    <col min="12041" max="12288" width="9.140625" style="12"/>
    <col min="12289" max="12289" width="3" style="12" bestFit="1" customWidth="1"/>
    <col min="12290" max="12290" width="13.28515625" style="12" customWidth="1"/>
    <col min="12291" max="12291" width="10" style="12" bestFit="1" customWidth="1"/>
    <col min="12292" max="12292" width="9.140625" style="12"/>
    <col min="12293" max="12293" width="27.28515625" style="12" bestFit="1" customWidth="1"/>
    <col min="12294" max="12295" width="9.140625" style="12"/>
    <col min="12296" max="12296" width="10.28515625" style="12" customWidth="1"/>
    <col min="12297" max="12544" width="9.140625" style="12"/>
    <col min="12545" max="12545" width="3" style="12" bestFit="1" customWidth="1"/>
    <col min="12546" max="12546" width="13.28515625" style="12" customWidth="1"/>
    <col min="12547" max="12547" width="10" style="12" bestFit="1" customWidth="1"/>
    <col min="12548" max="12548" width="9.140625" style="12"/>
    <col min="12549" max="12549" width="27.28515625" style="12" bestFit="1" customWidth="1"/>
    <col min="12550" max="12551" width="9.140625" style="12"/>
    <col min="12552" max="12552" width="10.28515625" style="12" customWidth="1"/>
    <col min="12553" max="12800" width="9.140625" style="12"/>
    <col min="12801" max="12801" width="3" style="12" bestFit="1" customWidth="1"/>
    <col min="12802" max="12802" width="13.28515625" style="12" customWidth="1"/>
    <col min="12803" max="12803" width="10" style="12" bestFit="1" customWidth="1"/>
    <col min="12804" max="12804" width="9.140625" style="12"/>
    <col min="12805" max="12805" width="27.28515625" style="12" bestFit="1" customWidth="1"/>
    <col min="12806" max="12807" width="9.140625" style="12"/>
    <col min="12808" max="12808" width="10.28515625" style="12" customWidth="1"/>
    <col min="12809" max="13056" width="9.140625" style="12"/>
    <col min="13057" max="13057" width="3" style="12" bestFit="1" customWidth="1"/>
    <col min="13058" max="13058" width="13.28515625" style="12" customWidth="1"/>
    <col min="13059" max="13059" width="10" style="12" bestFit="1" customWidth="1"/>
    <col min="13060" max="13060" width="9.140625" style="12"/>
    <col min="13061" max="13061" width="27.28515625" style="12" bestFit="1" customWidth="1"/>
    <col min="13062" max="13063" width="9.140625" style="12"/>
    <col min="13064" max="13064" width="10.28515625" style="12" customWidth="1"/>
    <col min="13065" max="13312" width="9.140625" style="12"/>
    <col min="13313" max="13313" width="3" style="12" bestFit="1" customWidth="1"/>
    <col min="13314" max="13314" width="13.28515625" style="12" customWidth="1"/>
    <col min="13315" max="13315" width="10" style="12" bestFit="1" customWidth="1"/>
    <col min="13316" max="13316" width="9.140625" style="12"/>
    <col min="13317" max="13317" width="27.28515625" style="12" bestFit="1" customWidth="1"/>
    <col min="13318" max="13319" width="9.140625" style="12"/>
    <col min="13320" max="13320" width="10.28515625" style="12" customWidth="1"/>
    <col min="13321" max="13568" width="9.140625" style="12"/>
    <col min="13569" max="13569" width="3" style="12" bestFit="1" customWidth="1"/>
    <col min="13570" max="13570" width="13.28515625" style="12" customWidth="1"/>
    <col min="13571" max="13571" width="10" style="12" bestFit="1" customWidth="1"/>
    <col min="13572" max="13572" width="9.140625" style="12"/>
    <col min="13573" max="13573" width="27.28515625" style="12" bestFit="1" customWidth="1"/>
    <col min="13574" max="13575" width="9.140625" style="12"/>
    <col min="13576" max="13576" width="10.28515625" style="12" customWidth="1"/>
    <col min="13577" max="13824" width="9.140625" style="12"/>
    <col min="13825" max="13825" width="3" style="12" bestFit="1" customWidth="1"/>
    <col min="13826" max="13826" width="13.28515625" style="12" customWidth="1"/>
    <col min="13827" max="13827" width="10" style="12" bestFit="1" customWidth="1"/>
    <col min="13828" max="13828" width="9.140625" style="12"/>
    <col min="13829" max="13829" width="27.28515625" style="12" bestFit="1" customWidth="1"/>
    <col min="13830" max="13831" width="9.140625" style="12"/>
    <col min="13832" max="13832" width="10.28515625" style="12" customWidth="1"/>
    <col min="13833" max="14080" width="9.140625" style="12"/>
    <col min="14081" max="14081" width="3" style="12" bestFit="1" customWidth="1"/>
    <col min="14082" max="14082" width="13.28515625" style="12" customWidth="1"/>
    <col min="14083" max="14083" width="10" style="12" bestFit="1" customWidth="1"/>
    <col min="14084" max="14084" width="9.140625" style="12"/>
    <col min="14085" max="14085" width="27.28515625" style="12" bestFit="1" customWidth="1"/>
    <col min="14086" max="14087" width="9.140625" style="12"/>
    <col min="14088" max="14088" width="10.28515625" style="12" customWidth="1"/>
    <col min="14089" max="14336" width="9.140625" style="12"/>
    <col min="14337" max="14337" width="3" style="12" bestFit="1" customWidth="1"/>
    <col min="14338" max="14338" width="13.28515625" style="12" customWidth="1"/>
    <col min="14339" max="14339" width="10" style="12" bestFit="1" customWidth="1"/>
    <col min="14340" max="14340" width="9.140625" style="12"/>
    <col min="14341" max="14341" width="27.28515625" style="12" bestFit="1" customWidth="1"/>
    <col min="14342" max="14343" width="9.140625" style="12"/>
    <col min="14344" max="14344" width="10.28515625" style="12" customWidth="1"/>
    <col min="14345" max="14592" width="9.140625" style="12"/>
    <col min="14593" max="14593" width="3" style="12" bestFit="1" customWidth="1"/>
    <col min="14594" max="14594" width="13.28515625" style="12" customWidth="1"/>
    <col min="14595" max="14595" width="10" style="12" bestFit="1" customWidth="1"/>
    <col min="14596" max="14596" width="9.140625" style="12"/>
    <col min="14597" max="14597" width="27.28515625" style="12" bestFit="1" customWidth="1"/>
    <col min="14598" max="14599" width="9.140625" style="12"/>
    <col min="14600" max="14600" width="10.28515625" style="12" customWidth="1"/>
    <col min="14601" max="14848" width="9.140625" style="12"/>
    <col min="14849" max="14849" width="3" style="12" bestFit="1" customWidth="1"/>
    <col min="14850" max="14850" width="13.28515625" style="12" customWidth="1"/>
    <col min="14851" max="14851" width="10" style="12" bestFit="1" customWidth="1"/>
    <col min="14852" max="14852" width="9.140625" style="12"/>
    <col min="14853" max="14853" width="27.28515625" style="12" bestFit="1" customWidth="1"/>
    <col min="14854" max="14855" width="9.140625" style="12"/>
    <col min="14856" max="14856" width="10.28515625" style="12" customWidth="1"/>
    <col min="14857" max="15104" width="9.140625" style="12"/>
    <col min="15105" max="15105" width="3" style="12" bestFit="1" customWidth="1"/>
    <col min="15106" max="15106" width="13.28515625" style="12" customWidth="1"/>
    <col min="15107" max="15107" width="10" style="12" bestFit="1" customWidth="1"/>
    <col min="15108" max="15108" width="9.140625" style="12"/>
    <col min="15109" max="15109" width="27.28515625" style="12" bestFit="1" customWidth="1"/>
    <col min="15110" max="15111" width="9.140625" style="12"/>
    <col min="15112" max="15112" width="10.28515625" style="12" customWidth="1"/>
    <col min="15113" max="15360" width="9.140625" style="12"/>
    <col min="15361" max="15361" width="3" style="12" bestFit="1" customWidth="1"/>
    <col min="15362" max="15362" width="13.28515625" style="12" customWidth="1"/>
    <col min="15363" max="15363" width="10" style="12" bestFit="1" customWidth="1"/>
    <col min="15364" max="15364" width="9.140625" style="12"/>
    <col min="15365" max="15365" width="27.28515625" style="12" bestFit="1" customWidth="1"/>
    <col min="15366" max="15367" width="9.140625" style="12"/>
    <col min="15368" max="15368" width="10.28515625" style="12" customWidth="1"/>
    <col min="15369" max="15616" width="9.140625" style="12"/>
    <col min="15617" max="15617" width="3" style="12" bestFit="1" customWidth="1"/>
    <col min="15618" max="15618" width="13.28515625" style="12" customWidth="1"/>
    <col min="15619" max="15619" width="10" style="12" bestFit="1" customWidth="1"/>
    <col min="15620" max="15620" width="9.140625" style="12"/>
    <col min="15621" max="15621" width="27.28515625" style="12" bestFit="1" customWidth="1"/>
    <col min="15622" max="15623" width="9.140625" style="12"/>
    <col min="15624" max="15624" width="10.28515625" style="12" customWidth="1"/>
    <col min="15625" max="15872" width="9.140625" style="12"/>
    <col min="15873" max="15873" width="3" style="12" bestFit="1" customWidth="1"/>
    <col min="15874" max="15874" width="13.28515625" style="12" customWidth="1"/>
    <col min="15875" max="15875" width="10" style="12" bestFit="1" customWidth="1"/>
    <col min="15876" max="15876" width="9.140625" style="12"/>
    <col min="15877" max="15877" width="27.28515625" style="12" bestFit="1" customWidth="1"/>
    <col min="15878" max="15879" width="9.140625" style="12"/>
    <col min="15880" max="15880" width="10.28515625" style="12" customWidth="1"/>
    <col min="15881" max="16128" width="9.140625" style="12"/>
    <col min="16129" max="16129" width="3" style="12" bestFit="1" customWidth="1"/>
    <col min="16130" max="16130" width="13.28515625" style="12" customWidth="1"/>
    <col min="16131" max="16131" width="10" style="12" bestFit="1" customWidth="1"/>
    <col min="16132" max="16132" width="9.140625" style="12"/>
    <col min="16133" max="16133" width="27.28515625" style="12" bestFit="1" customWidth="1"/>
    <col min="16134" max="16135" width="9.140625" style="12"/>
    <col min="16136" max="16136" width="10.28515625" style="12" customWidth="1"/>
    <col min="16137" max="16384" width="9.140625" style="12"/>
  </cols>
  <sheetData>
    <row r="1" spans="1:12" ht="59.25" customHeight="1">
      <c r="A1" s="260" t="str">
        <f>"Běh Vírem "&amp;'Prezenční listina'!O2</f>
        <v>Běh Vírem 2016</v>
      </c>
      <c r="B1" s="261"/>
      <c r="C1" s="261"/>
      <c r="D1" s="261"/>
      <c r="E1" s="261"/>
      <c r="F1" s="261"/>
      <c r="G1" s="261"/>
      <c r="H1" s="262"/>
    </row>
    <row r="2" spans="1:12" ht="17.25" customHeight="1">
      <c r="A2" s="170"/>
      <c r="B2" s="172"/>
      <c r="C2" s="172"/>
      <c r="D2" s="264">
        <f>'Startovní listina'!$A$2</f>
        <v>42602</v>
      </c>
      <c r="E2" s="264">
        <f>'Startovní listina'!$A$2</f>
        <v>42602</v>
      </c>
      <c r="F2" s="172"/>
      <c r="G2" s="172"/>
      <c r="H2" s="171"/>
    </row>
    <row r="3" spans="1:12" ht="20.25" customHeight="1" thickBot="1">
      <c r="A3" s="173"/>
      <c r="B3" s="174"/>
      <c r="C3" s="174"/>
      <c r="D3" s="263" t="str">
        <f>'Prezenční listina'!$O$2-1966&amp;" . ročník"</f>
        <v>50 . ročník</v>
      </c>
      <c r="E3" s="263"/>
      <c r="F3" s="174"/>
      <c r="G3" s="174"/>
      <c r="H3" s="175"/>
    </row>
    <row r="4" spans="1:12" ht="26.25" thickBot="1">
      <c r="A4" s="13"/>
      <c r="B4" s="2" t="s">
        <v>6</v>
      </c>
      <c r="C4" s="2" t="s">
        <v>0</v>
      </c>
      <c r="D4" s="2" t="s">
        <v>1</v>
      </c>
      <c r="E4" s="2" t="s">
        <v>4</v>
      </c>
      <c r="F4" s="14" t="s">
        <v>7</v>
      </c>
      <c r="G4" s="2" t="s">
        <v>8</v>
      </c>
      <c r="H4" s="11" t="s">
        <v>2</v>
      </c>
    </row>
    <row r="5" spans="1:12" ht="18.75" customHeight="1">
      <c r="A5" s="112" t="s">
        <v>24</v>
      </c>
      <c r="B5" s="129" t="s">
        <v>199</v>
      </c>
      <c r="C5" s="129" t="s">
        <v>200</v>
      </c>
      <c r="D5" s="130">
        <v>2001</v>
      </c>
      <c r="E5" s="131" t="s">
        <v>202</v>
      </c>
      <c r="F5" s="132">
        <v>93</v>
      </c>
      <c r="G5" s="133">
        <v>8.773148148148148E-3</v>
      </c>
      <c r="H5" s="134" t="str">
        <f t="shared" ref="H5:H17" si="0">IF(LEN(B5)=0," ",IF(MID(B5,LEN(B5),1)="á","Ž","M"))</f>
        <v>Ž</v>
      </c>
    </row>
    <row r="6" spans="1:12" ht="18.75" customHeight="1">
      <c r="A6" s="103" t="s">
        <v>25</v>
      </c>
      <c r="B6" s="164" t="s">
        <v>123</v>
      </c>
      <c r="C6" s="164" t="s">
        <v>124</v>
      </c>
      <c r="D6" s="165">
        <v>2000</v>
      </c>
      <c r="E6" s="166" t="s">
        <v>190</v>
      </c>
      <c r="F6" s="167">
        <v>95</v>
      </c>
      <c r="G6" s="168">
        <v>1.0046296296296296E-2</v>
      </c>
      <c r="H6" s="169" t="str">
        <f t="shared" si="0"/>
        <v>Ž</v>
      </c>
    </row>
    <row r="7" spans="1:12" ht="18.75" customHeight="1">
      <c r="A7" s="103" t="s">
        <v>26</v>
      </c>
      <c r="B7" s="164" t="s">
        <v>278</v>
      </c>
      <c r="C7" s="164" t="s">
        <v>279</v>
      </c>
      <c r="D7" s="165">
        <v>1999</v>
      </c>
      <c r="E7" s="166" t="s">
        <v>52</v>
      </c>
      <c r="F7" s="167">
        <v>91</v>
      </c>
      <c r="G7" s="168">
        <v>1.0520833333333333E-2</v>
      </c>
      <c r="H7" s="169" t="str">
        <f t="shared" si="0"/>
        <v>Ž</v>
      </c>
    </row>
    <row r="8" spans="1:12" ht="18.75" customHeight="1">
      <c r="A8" s="103" t="s">
        <v>27</v>
      </c>
      <c r="B8" s="164" t="s">
        <v>199</v>
      </c>
      <c r="C8" s="164" t="s">
        <v>201</v>
      </c>
      <c r="D8" s="165">
        <v>2001</v>
      </c>
      <c r="E8" s="166" t="s">
        <v>202</v>
      </c>
      <c r="F8" s="167">
        <v>92</v>
      </c>
      <c r="G8" s="168">
        <v>1.0983796296296297E-2</v>
      </c>
      <c r="H8" s="169" t="str">
        <f t="shared" si="0"/>
        <v>Ž</v>
      </c>
    </row>
    <row r="9" spans="1:12" ht="18.75" customHeight="1">
      <c r="A9" s="103" t="s">
        <v>24</v>
      </c>
      <c r="B9" s="164" t="s">
        <v>284</v>
      </c>
      <c r="C9" s="164" t="s">
        <v>157</v>
      </c>
      <c r="D9" s="165">
        <v>1998</v>
      </c>
      <c r="E9" s="166" t="s">
        <v>285</v>
      </c>
      <c r="F9" s="167">
        <v>72</v>
      </c>
      <c r="G9" s="168">
        <v>7.1874999999999994E-3</v>
      </c>
      <c r="H9" s="169" t="str">
        <f t="shared" si="0"/>
        <v>M</v>
      </c>
    </row>
    <row r="10" spans="1:12" ht="18.75" customHeight="1">
      <c r="A10" s="103" t="s">
        <v>25</v>
      </c>
      <c r="B10" s="164" t="s">
        <v>197</v>
      </c>
      <c r="C10" s="164" t="s">
        <v>95</v>
      </c>
      <c r="D10" s="165">
        <v>2001</v>
      </c>
      <c r="E10" s="166" t="s">
        <v>198</v>
      </c>
      <c r="F10" s="167">
        <v>90</v>
      </c>
      <c r="G10" s="168">
        <v>7.2916666666666659E-3</v>
      </c>
      <c r="H10" s="169" t="str">
        <f t="shared" si="0"/>
        <v>M</v>
      </c>
    </row>
    <row r="11" spans="1:12" ht="18.75" customHeight="1">
      <c r="A11" s="103" t="s">
        <v>286</v>
      </c>
      <c r="B11" s="164" t="s">
        <v>261</v>
      </c>
      <c r="C11" s="164" t="s">
        <v>262</v>
      </c>
      <c r="D11" s="165">
        <v>2002</v>
      </c>
      <c r="E11" s="166" t="s">
        <v>263</v>
      </c>
      <c r="F11" s="167">
        <v>83</v>
      </c>
      <c r="G11" s="168">
        <v>7.6851851851851847E-3</v>
      </c>
      <c r="H11" s="169" t="str">
        <f t="shared" si="0"/>
        <v>M</v>
      </c>
    </row>
    <row r="12" spans="1:12" ht="18.75" customHeight="1">
      <c r="A12" s="103" t="s">
        <v>287</v>
      </c>
      <c r="B12" s="164" t="s">
        <v>264</v>
      </c>
      <c r="C12" s="164" t="s">
        <v>54</v>
      </c>
      <c r="D12" s="165">
        <v>1999</v>
      </c>
      <c r="E12" s="166" t="s">
        <v>265</v>
      </c>
      <c r="F12" s="167">
        <v>82</v>
      </c>
      <c r="G12" s="168">
        <v>7.9745370370370369E-3</v>
      </c>
      <c r="H12" s="169" t="str">
        <f t="shared" si="0"/>
        <v>M</v>
      </c>
      <c r="L12" s="12" t="s">
        <v>33</v>
      </c>
    </row>
    <row r="13" spans="1:12" ht="18.75" customHeight="1">
      <c r="A13" s="103" t="s">
        <v>288</v>
      </c>
      <c r="B13" s="164" t="s">
        <v>277</v>
      </c>
      <c r="C13" s="164" t="s">
        <v>62</v>
      </c>
      <c r="D13" s="165">
        <v>2002</v>
      </c>
      <c r="E13" s="166" t="s">
        <v>219</v>
      </c>
      <c r="F13" s="167">
        <v>81</v>
      </c>
      <c r="G13" s="168">
        <v>8.3680555555555557E-3</v>
      </c>
      <c r="H13" s="169" t="str">
        <f t="shared" si="0"/>
        <v>M</v>
      </c>
    </row>
    <row r="14" spans="1:12" ht="18.75" customHeight="1">
      <c r="A14" s="103" t="s">
        <v>289</v>
      </c>
      <c r="B14" s="164" t="s">
        <v>282</v>
      </c>
      <c r="C14" s="164" t="s">
        <v>95</v>
      </c>
      <c r="D14" s="165">
        <v>2000</v>
      </c>
      <c r="E14" s="166" t="s">
        <v>283</v>
      </c>
      <c r="F14" s="167">
        <v>75</v>
      </c>
      <c r="G14" s="168">
        <v>8.7384259259259255E-3</v>
      </c>
      <c r="H14" s="169" t="str">
        <f t="shared" si="0"/>
        <v>M</v>
      </c>
    </row>
    <row r="15" spans="1:12" ht="18.75" customHeight="1">
      <c r="A15" s="103" t="s">
        <v>290</v>
      </c>
      <c r="B15" s="164" t="s">
        <v>280</v>
      </c>
      <c r="C15" s="164" t="s">
        <v>281</v>
      </c>
      <c r="D15" s="165">
        <v>2003</v>
      </c>
      <c r="E15" s="166" t="s">
        <v>65</v>
      </c>
      <c r="F15" s="167">
        <v>76</v>
      </c>
      <c r="G15" s="168">
        <v>9.3749999999999997E-3</v>
      </c>
      <c r="H15" s="169" t="str">
        <f t="shared" si="0"/>
        <v>M</v>
      </c>
    </row>
    <row r="16" spans="1:12" ht="18.75" customHeight="1">
      <c r="A16" s="103" t="s">
        <v>291</v>
      </c>
      <c r="B16" s="164" t="s">
        <v>244</v>
      </c>
      <c r="C16" s="164" t="s">
        <v>245</v>
      </c>
      <c r="D16" s="165">
        <v>2004</v>
      </c>
      <c r="E16" s="166" t="s">
        <v>246</v>
      </c>
      <c r="F16" s="167">
        <v>89</v>
      </c>
      <c r="G16" s="168">
        <v>9.5949074074074079E-3</v>
      </c>
      <c r="H16" s="169" t="str">
        <f t="shared" si="0"/>
        <v>M</v>
      </c>
    </row>
    <row r="17" spans="1:12" ht="18.75" customHeight="1">
      <c r="A17" s="103" t="s">
        <v>292</v>
      </c>
      <c r="B17" s="164" t="s">
        <v>247</v>
      </c>
      <c r="C17" s="164" t="s">
        <v>177</v>
      </c>
      <c r="D17" s="165">
        <v>2003</v>
      </c>
      <c r="E17" s="166" t="s">
        <v>246</v>
      </c>
      <c r="F17" s="167">
        <v>88</v>
      </c>
      <c r="G17" s="168">
        <v>9.8726851851851857E-3</v>
      </c>
      <c r="H17" s="169" t="str">
        <f t="shared" si="0"/>
        <v>M</v>
      </c>
    </row>
    <row r="18" spans="1:12" ht="18.75" customHeight="1">
      <c r="A18" s="103"/>
      <c r="B18" s="164"/>
      <c r="C18" s="164"/>
      <c r="D18" s="165"/>
      <c r="E18" s="166"/>
      <c r="F18" s="167"/>
      <c r="G18" s="168"/>
      <c r="H18" s="169" t="str">
        <f t="shared" ref="H18:H27" si="1">IF(LEN(B18)=0," ",IF(MID(B18,LEN(B18),1)="á","Ž","M"))</f>
        <v xml:space="preserve"> </v>
      </c>
    </row>
    <row r="19" spans="1:12">
      <c r="A19" s="103"/>
      <c r="B19" s="164"/>
      <c r="C19" s="164"/>
      <c r="D19" s="165"/>
      <c r="E19" s="166"/>
      <c r="F19" s="167"/>
      <c r="G19" s="168"/>
      <c r="H19" s="169" t="str">
        <f t="shared" si="1"/>
        <v xml:space="preserve"> </v>
      </c>
      <c r="L19" s="116"/>
    </row>
    <row r="20" spans="1:12">
      <c r="A20" s="103"/>
      <c r="B20" s="164"/>
      <c r="C20" s="164"/>
      <c r="D20" s="165"/>
      <c r="E20" s="166"/>
      <c r="F20" s="167"/>
      <c r="G20" s="168"/>
      <c r="H20" s="169" t="str">
        <f t="shared" si="1"/>
        <v xml:space="preserve"> </v>
      </c>
    </row>
    <row r="21" spans="1:12">
      <c r="A21" s="103"/>
      <c r="B21" s="164"/>
      <c r="C21" s="164"/>
      <c r="D21" s="165"/>
      <c r="E21" s="166"/>
      <c r="F21" s="167"/>
      <c r="G21" s="168"/>
      <c r="H21" s="169" t="str">
        <f t="shared" si="1"/>
        <v xml:space="preserve"> </v>
      </c>
    </row>
    <row r="22" spans="1:12">
      <c r="A22" s="103"/>
      <c r="B22" s="23"/>
      <c r="C22" s="23"/>
      <c r="D22" s="24"/>
      <c r="E22" s="25"/>
      <c r="F22" s="25"/>
      <c r="G22" s="125"/>
      <c r="H22" s="115" t="str">
        <f t="shared" si="1"/>
        <v xml:space="preserve"> </v>
      </c>
    </row>
    <row r="23" spans="1:12">
      <c r="A23" s="103"/>
      <c r="B23" s="23"/>
      <c r="C23" s="23"/>
      <c r="D23" s="24"/>
      <c r="E23" s="33"/>
      <c r="F23" s="25"/>
      <c r="G23" s="125"/>
      <c r="H23" s="115" t="str">
        <f t="shared" si="1"/>
        <v xml:space="preserve"> </v>
      </c>
    </row>
    <row r="24" spans="1:12">
      <c r="A24" s="103"/>
      <c r="B24" s="23"/>
      <c r="C24" s="23"/>
      <c r="D24" s="24"/>
      <c r="E24" s="33"/>
      <c r="F24" s="25"/>
      <c r="G24" s="125"/>
      <c r="H24" s="115" t="str">
        <f t="shared" si="1"/>
        <v xml:space="preserve"> </v>
      </c>
    </row>
    <row r="25" spans="1:12">
      <c r="A25" s="103"/>
      <c r="B25" s="23"/>
      <c r="C25" s="23"/>
      <c r="D25" s="24"/>
      <c r="E25" s="25"/>
      <c r="F25" s="25"/>
      <c r="G25" s="125"/>
      <c r="H25" s="36" t="str">
        <f t="shared" si="1"/>
        <v xml:space="preserve"> </v>
      </c>
      <c r="K25" s="12" t="s">
        <v>14</v>
      </c>
    </row>
    <row r="26" spans="1:12">
      <c r="A26" s="103"/>
      <c r="B26" s="23"/>
      <c r="C26" s="23"/>
      <c r="D26" s="24"/>
      <c r="E26" s="25"/>
      <c r="F26" s="25"/>
      <c r="G26" s="125"/>
      <c r="H26" s="36" t="str">
        <f t="shared" si="1"/>
        <v xml:space="preserve"> </v>
      </c>
    </row>
    <row r="27" spans="1:12" ht="13.5" thickBot="1">
      <c r="A27" s="104"/>
      <c r="B27" s="28"/>
      <c r="C27" s="28"/>
      <c r="D27" s="29"/>
      <c r="E27" s="30"/>
      <c r="F27" s="30"/>
      <c r="G27" s="126"/>
      <c r="H27" s="37" t="str">
        <f t="shared" si="1"/>
        <v xml:space="preserve"> </v>
      </c>
    </row>
    <row r="28" spans="1:12">
      <c r="H28" s="15"/>
    </row>
    <row r="29" spans="1:12">
      <c r="H29" s="15"/>
    </row>
    <row r="30" spans="1:12">
      <c r="H30" s="15"/>
    </row>
    <row r="31" spans="1:12">
      <c r="H31" s="15"/>
    </row>
    <row r="32" spans="1:12">
      <c r="H32" s="15"/>
    </row>
    <row r="33" spans="8:8">
      <c r="H33" s="15"/>
    </row>
    <row r="34" spans="8:8">
      <c r="H34" s="15"/>
    </row>
    <row r="35" spans="8:8">
      <c r="H35" s="15"/>
    </row>
    <row r="36" spans="8:8">
      <c r="H36" s="15"/>
    </row>
    <row r="37" spans="8:8">
      <c r="H37" s="15"/>
    </row>
    <row r="38" spans="8:8">
      <c r="H38" s="15"/>
    </row>
    <row r="39" spans="8:8">
      <c r="H39" s="15"/>
    </row>
    <row r="40" spans="8:8">
      <c r="H40" s="15"/>
    </row>
    <row r="41" spans="8:8">
      <c r="H41" s="15"/>
    </row>
    <row r="42" spans="8:8">
      <c r="H42" s="15"/>
    </row>
    <row r="43" spans="8:8">
      <c r="H43" s="15"/>
    </row>
    <row r="44" spans="8:8">
      <c r="H44" s="15"/>
    </row>
    <row r="45" spans="8:8">
      <c r="H45" s="15"/>
    </row>
    <row r="46" spans="8:8">
      <c r="H46" s="15"/>
    </row>
    <row r="47" spans="8:8">
      <c r="H47" s="15"/>
    </row>
    <row r="48" spans="8:8">
      <c r="H48" s="15"/>
    </row>
    <row r="49" spans="8:8">
      <c r="H49" s="15"/>
    </row>
    <row r="50" spans="8:8">
      <c r="H50" s="15"/>
    </row>
    <row r="51" spans="8:8">
      <c r="H51" s="15"/>
    </row>
    <row r="52" spans="8:8">
      <c r="H52" s="15"/>
    </row>
    <row r="53" spans="8:8">
      <c r="H53" s="15"/>
    </row>
    <row r="54" spans="8:8">
      <c r="H54" s="15"/>
    </row>
    <row r="55" spans="8:8">
      <c r="H55" s="15"/>
    </row>
    <row r="56" spans="8:8">
      <c r="H56" s="15"/>
    </row>
    <row r="57" spans="8:8">
      <c r="H57" s="15"/>
    </row>
    <row r="58" spans="8:8">
      <c r="H58" s="15"/>
    </row>
    <row r="59" spans="8:8">
      <c r="H59" s="15"/>
    </row>
    <row r="60" spans="8:8">
      <c r="H60" s="15"/>
    </row>
    <row r="61" spans="8:8">
      <c r="H61" s="15"/>
    </row>
    <row r="62" spans="8:8">
      <c r="H62" s="15"/>
    </row>
    <row r="63" spans="8:8">
      <c r="H63" s="15"/>
    </row>
    <row r="64" spans="8:8">
      <c r="H64" s="15"/>
    </row>
    <row r="65" spans="8:8">
      <c r="H65" s="15"/>
    </row>
    <row r="66" spans="8:8">
      <c r="H66" s="15"/>
    </row>
    <row r="67" spans="8:8">
      <c r="H67" s="15"/>
    </row>
    <row r="68" spans="8:8">
      <c r="H68" s="15"/>
    </row>
    <row r="69" spans="8:8">
      <c r="H69" s="15"/>
    </row>
    <row r="70" spans="8:8">
      <c r="H70" s="15"/>
    </row>
    <row r="71" spans="8:8">
      <c r="H71" s="15"/>
    </row>
    <row r="72" spans="8:8">
      <c r="H72" s="15"/>
    </row>
    <row r="73" spans="8:8">
      <c r="H73" s="15"/>
    </row>
    <row r="74" spans="8:8">
      <c r="H74" s="15"/>
    </row>
    <row r="75" spans="8:8">
      <c r="H75" s="15"/>
    </row>
    <row r="76" spans="8:8">
      <c r="H76" s="15"/>
    </row>
    <row r="77" spans="8:8">
      <c r="H77" s="15"/>
    </row>
    <row r="78" spans="8:8">
      <c r="H78" s="15"/>
    </row>
    <row r="79" spans="8:8">
      <c r="H79" s="15"/>
    </row>
    <row r="80" spans="8:8">
      <c r="H80" s="15"/>
    </row>
    <row r="81" spans="8:8">
      <c r="H81" s="15"/>
    </row>
    <row r="82" spans="8:8">
      <c r="H82" s="15"/>
    </row>
    <row r="83" spans="8:8">
      <c r="H83" s="15"/>
    </row>
    <row r="84" spans="8:8">
      <c r="H84" s="15"/>
    </row>
    <row r="85" spans="8:8">
      <c r="H85" s="15"/>
    </row>
    <row r="86" spans="8:8">
      <c r="H86" s="15"/>
    </row>
    <row r="87" spans="8:8">
      <c r="H87" s="15"/>
    </row>
    <row r="88" spans="8:8">
      <c r="H88" s="15"/>
    </row>
    <row r="89" spans="8:8">
      <c r="H89" s="15"/>
    </row>
    <row r="90" spans="8:8">
      <c r="H90" s="15"/>
    </row>
    <row r="91" spans="8:8">
      <c r="H91" s="15"/>
    </row>
    <row r="92" spans="8:8">
      <c r="H92" s="15"/>
    </row>
    <row r="93" spans="8:8">
      <c r="H93" s="15"/>
    </row>
    <row r="94" spans="8:8">
      <c r="H94" s="15"/>
    </row>
    <row r="95" spans="8:8">
      <c r="H95" s="15"/>
    </row>
    <row r="96" spans="8:8">
      <c r="H96" s="15"/>
    </row>
    <row r="97" spans="8:8">
      <c r="H97" s="15"/>
    </row>
    <row r="98" spans="8:8">
      <c r="H98" s="15"/>
    </row>
    <row r="99" spans="8:8">
      <c r="H99" s="15"/>
    </row>
    <row r="100" spans="8:8">
      <c r="H100" s="15"/>
    </row>
    <row r="101" spans="8:8">
      <c r="H101" s="15"/>
    </row>
    <row r="102" spans="8:8">
      <c r="H102" s="15"/>
    </row>
    <row r="103" spans="8:8">
      <c r="H103" s="15"/>
    </row>
    <row r="104" spans="8:8">
      <c r="H104" s="15"/>
    </row>
    <row r="105" spans="8:8">
      <c r="H105" s="15"/>
    </row>
    <row r="106" spans="8:8">
      <c r="H106" s="15"/>
    </row>
    <row r="107" spans="8:8">
      <c r="H107" s="9"/>
    </row>
    <row r="108" spans="8:8">
      <c r="H108" s="9"/>
    </row>
    <row r="109" spans="8:8">
      <c r="H109" s="9"/>
    </row>
    <row r="110" spans="8:8">
      <c r="H110" s="9"/>
    </row>
    <row r="111" spans="8:8">
      <c r="H111" s="9"/>
    </row>
    <row r="112" spans="8:8">
      <c r="H112" s="9"/>
    </row>
    <row r="113" spans="8:8">
      <c r="H113" s="9"/>
    </row>
    <row r="114" spans="8:8">
      <c r="H114" s="9"/>
    </row>
    <row r="115" spans="8:8">
      <c r="H115" s="9"/>
    </row>
    <row r="116" spans="8:8">
      <c r="H116" s="9"/>
    </row>
  </sheetData>
  <sheetProtection formatCells="0" formatColumns="0" formatRows="0" insertColumns="0" insertRows="0" selectLockedCells="1" sort="0"/>
  <sortState ref="B5:H17">
    <sortCondition descending="1" ref="H5:H27"/>
    <sortCondition ref="G5:G27"/>
  </sortState>
  <dataConsolidate/>
  <mergeCells count="3">
    <mergeCell ref="A1:H1"/>
    <mergeCell ref="D3:E3"/>
    <mergeCell ref="D2:E2"/>
  </mergeCells>
  <conditionalFormatting sqref="B5:B6 B22:B27">
    <cfRule type="containsText" dxfId="4" priority="2" operator="containsText" text=" ">
      <formula>NOT(ISERROR(SEARCH(" ",B5)))</formula>
    </cfRule>
  </conditionalFormatting>
  <conditionalFormatting sqref="B7:B21">
    <cfRule type="containsText" dxfId="3" priority="1" operator="containsText" text=" ">
      <formula>NOT(ISERROR(SEARCH(" ",B7)))</formula>
    </cfRule>
  </conditionalFormatting>
  <pageMargins left="0.48" right="0.24" top="0.75" bottom="0.75" header="0.3" footer="0.3"/>
  <pageSetup paperSize="9" fitToWidth="0" orientation="portrait" r:id="rId1"/>
  <headerFooter alignWithMargins="0"/>
  <ignoredErrors>
    <ignoredError sqref="A11:A17" numberStoredAsText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9">
    <pageSetUpPr fitToPage="1"/>
  </sheetPr>
  <dimension ref="A1:H30"/>
  <sheetViews>
    <sheetView workbookViewId="0">
      <selection activeCell="F17" sqref="F17"/>
    </sheetView>
  </sheetViews>
  <sheetFormatPr defaultRowHeight="12.75"/>
  <cols>
    <col min="1" max="1" width="5.140625" bestFit="1" customWidth="1"/>
    <col min="2" max="2" width="22.42578125" customWidth="1"/>
    <col min="3" max="3" width="5.140625" bestFit="1" customWidth="1"/>
    <col min="4" max="4" width="22.42578125" customWidth="1"/>
    <col min="5" max="5" width="5.140625" bestFit="1" customWidth="1"/>
    <col min="6" max="6" width="22.42578125" customWidth="1"/>
    <col min="7" max="7" width="5.140625" bestFit="1" customWidth="1"/>
    <col min="8" max="8" width="22.42578125" customWidth="1"/>
  </cols>
  <sheetData>
    <row r="1" spans="1:8" ht="27" thickBot="1">
      <c r="A1" s="265" t="s">
        <v>17</v>
      </c>
      <c r="B1" s="266"/>
      <c r="C1" s="265" t="s">
        <v>18</v>
      </c>
      <c r="D1" s="266"/>
      <c r="E1" s="265" t="s">
        <v>19</v>
      </c>
      <c r="F1" s="266"/>
      <c r="G1" s="265" t="s">
        <v>20</v>
      </c>
      <c r="H1" s="266"/>
    </row>
    <row r="2" spans="1:8">
      <c r="A2" s="61" t="s">
        <v>15</v>
      </c>
      <c r="B2" s="62" t="s">
        <v>16</v>
      </c>
      <c r="C2" s="61" t="s">
        <v>15</v>
      </c>
      <c r="D2" s="62" t="s">
        <v>16</v>
      </c>
      <c r="E2" s="61" t="s">
        <v>15</v>
      </c>
      <c r="F2" s="62" t="s">
        <v>16</v>
      </c>
      <c r="G2" s="61" t="s">
        <v>15</v>
      </c>
      <c r="H2" s="62" t="s">
        <v>16</v>
      </c>
    </row>
    <row r="3" spans="1:8" ht="28.5" customHeight="1">
      <c r="A3" s="136">
        <v>83</v>
      </c>
      <c r="B3" s="137">
        <v>1.1828703703703704E-2</v>
      </c>
      <c r="C3" s="136">
        <v>31</v>
      </c>
      <c r="D3" s="137">
        <v>2.3796296296296298E-2</v>
      </c>
      <c r="E3" s="136">
        <v>31</v>
      </c>
      <c r="F3" s="137">
        <v>3.8310185185185183E-2</v>
      </c>
      <c r="G3" s="136">
        <v>31</v>
      </c>
      <c r="H3" s="137">
        <v>6.1539351851851852E-2</v>
      </c>
    </row>
    <row r="4" spans="1:8" ht="28.5" customHeight="1">
      <c r="A4" s="136">
        <v>31</v>
      </c>
      <c r="B4" s="137" t="s">
        <v>45</v>
      </c>
      <c r="C4" s="136">
        <v>83</v>
      </c>
      <c r="D4" s="137" t="s">
        <v>45</v>
      </c>
      <c r="E4" s="136">
        <v>83</v>
      </c>
      <c r="F4" s="137">
        <v>3.847222222222222E-2</v>
      </c>
      <c r="G4" s="136">
        <v>83</v>
      </c>
      <c r="H4" s="137">
        <v>6.2083333333333331E-2</v>
      </c>
    </row>
    <row r="5" spans="1:8" ht="28.5" customHeight="1">
      <c r="A5" s="136">
        <v>37</v>
      </c>
      <c r="B5" s="137">
        <v>1.3287037037037036E-2</v>
      </c>
      <c r="C5" s="136">
        <v>8</v>
      </c>
      <c r="D5" s="137">
        <v>2.6805555555555555E-2</v>
      </c>
      <c r="E5" s="136">
        <v>37</v>
      </c>
      <c r="F5" s="137">
        <v>4.370370370370371E-2</v>
      </c>
      <c r="G5" s="136">
        <v>37</v>
      </c>
      <c r="H5" s="137">
        <v>7.0405092592592589E-2</v>
      </c>
    </row>
    <row r="6" spans="1:8" ht="28.5" customHeight="1">
      <c r="A6" s="136">
        <v>8</v>
      </c>
      <c r="B6" s="137" t="s">
        <v>45</v>
      </c>
      <c r="C6" s="136">
        <v>37</v>
      </c>
      <c r="D6" s="137">
        <v>2.6828703703703702E-2</v>
      </c>
      <c r="E6" s="136">
        <v>8</v>
      </c>
      <c r="F6" s="137">
        <v>4.4513888888888888E-2</v>
      </c>
      <c r="G6" s="136">
        <v>8</v>
      </c>
      <c r="H6" s="137">
        <v>7.1574074074074082E-2</v>
      </c>
    </row>
    <row r="7" spans="1:8" ht="28.5" customHeight="1">
      <c r="A7" s="136">
        <v>74</v>
      </c>
      <c r="B7" s="137">
        <v>1.3356481481481483E-2</v>
      </c>
      <c r="C7" s="136">
        <v>77</v>
      </c>
      <c r="D7" s="137">
        <v>2.7222222222222228E-2</v>
      </c>
      <c r="E7" s="136">
        <v>64</v>
      </c>
      <c r="F7" s="137" t="s">
        <v>45</v>
      </c>
      <c r="G7" s="136">
        <v>77</v>
      </c>
      <c r="H7" s="137">
        <v>7.1782407407407406E-2</v>
      </c>
    </row>
    <row r="8" spans="1:8" ht="28.5" customHeight="1">
      <c r="A8" s="136">
        <v>12</v>
      </c>
      <c r="B8" s="137" t="s">
        <v>45</v>
      </c>
      <c r="C8" s="136">
        <v>64</v>
      </c>
      <c r="D8" s="137" t="s">
        <v>45</v>
      </c>
      <c r="E8" s="136">
        <v>77</v>
      </c>
      <c r="F8" s="137" t="s">
        <v>45</v>
      </c>
      <c r="G8" s="136"/>
      <c r="H8" s="137" t="s">
        <v>45</v>
      </c>
    </row>
    <row r="9" spans="1:8" ht="28.5" customHeight="1">
      <c r="A9" s="136">
        <v>61</v>
      </c>
      <c r="B9" s="137" t="s">
        <v>45</v>
      </c>
      <c r="C9" s="136">
        <v>12</v>
      </c>
      <c r="D9" s="137" t="s">
        <v>45</v>
      </c>
      <c r="E9" s="136">
        <v>12</v>
      </c>
      <c r="F9" s="137" t="s">
        <v>45</v>
      </c>
      <c r="G9" s="136"/>
      <c r="H9" s="137" t="s">
        <v>45</v>
      </c>
    </row>
    <row r="10" spans="1:8" ht="28.5" customHeight="1">
      <c r="A10" s="136">
        <v>69</v>
      </c>
      <c r="B10" s="137" t="s">
        <v>45</v>
      </c>
      <c r="C10" s="136">
        <v>61</v>
      </c>
      <c r="D10" s="137" t="s">
        <v>45</v>
      </c>
      <c r="E10" s="136">
        <v>61</v>
      </c>
      <c r="F10" s="137">
        <v>4.4814814814814814E-2</v>
      </c>
      <c r="G10" s="136"/>
      <c r="H10" s="137" t="s">
        <v>45</v>
      </c>
    </row>
    <row r="11" spans="1:8" ht="28.5" customHeight="1">
      <c r="A11" s="136">
        <v>54</v>
      </c>
      <c r="B11" s="137">
        <v>1.3715277777777778E-2</v>
      </c>
      <c r="C11" s="136">
        <v>54</v>
      </c>
      <c r="D11" s="137">
        <v>2.8113425925925927E-2</v>
      </c>
      <c r="E11" s="136">
        <v>54</v>
      </c>
      <c r="F11" s="137">
        <v>4.6342592592592595E-2</v>
      </c>
      <c r="G11" s="136"/>
      <c r="H11" s="137" t="s">
        <v>45</v>
      </c>
    </row>
    <row r="12" spans="1:8" ht="28.5" customHeight="1">
      <c r="A12" s="136">
        <v>93</v>
      </c>
      <c r="B12" s="137">
        <v>1.3865740740740739E-2</v>
      </c>
      <c r="C12" s="60"/>
      <c r="D12" s="137" t="s">
        <v>45</v>
      </c>
      <c r="E12" s="136">
        <v>1</v>
      </c>
      <c r="F12" s="137">
        <v>4.7106481481481478E-2</v>
      </c>
      <c r="G12" s="60"/>
      <c r="H12" s="137" t="s">
        <v>45</v>
      </c>
    </row>
    <row r="13" spans="1:8" ht="28.5" customHeight="1">
      <c r="A13" s="136">
        <v>1</v>
      </c>
      <c r="B13" s="137" t="s">
        <v>45</v>
      </c>
      <c r="C13" s="60"/>
      <c r="D13" s="137" t="s">
        <v>45</v>
      </c>
      <c r="E13" s="60"/>
      <c r="F13" s="137" t="s">
        <v>45</v>
      </c>
      <c r="G13" s="60"/>
      <c r="H13" s="137" t="s">
        <v>45</v>
      </c>
    </row>
    <row r="14" spans="1:8" ht="28.5" customHeight="1">
      <c r="A14" s="136">
        <v>35</v>
      </c>
      <c r="B14" s="137">
        <v>1.40625E-2</v>
      </c>
      <c r="C14" s="60"/>
      <c r="D14" s="137" t="s">
        <v>45</v>
      </c>
      <c r="E14" s="60"/>
      <c r="F14" s="137" t="s">
        <v>45</v>
      </c>
      <c r="G14" s="60"/>
      <c r="H14" s="137" t="s">
        <v>45</v>
      </c>
    </row>
    <row r="15" spans="1:8" ht="28.5" customHeight="1">
      <c r="A15" s="136">
        <v>48</v>
      </c>
      <c r="B15" s="137" t="s">
        <v>45</v>
      </c>
      <c r="C15" s="60"/>
      <c r="D15" s="137" t="s">
        <v>45</v>
      </c>
      <c r="E15" s="136">
        <v>34</v>
      </c>
      <c r="F15" s="137">
        <v>0.39583333333333331</v>
      </c>
      <c r="G15" s="60"/>
      <c r="H15" s="137" t="s">
        <v>45</v>
      </c>
    </row>
    <row r="16" spans="1:8" ht="28.5" customHeight="1">
      <c r="A16" s="136">
        <v>38</v>
      </c>
      <c r="B16" s="137">
        <v>1.4745370370370372E-2</v>
      </c>
      <c r="C16" s="60"/>
      <c r="D16" s="137" t="s">
        <v>45</v>
      </c>
      <c r="E16" s="136">
        <v>38</v>
      </c>
      <c r="F16" s="137" t="s">
        <v>45</v>
      </c>
      <c r="G16" s="60"/>
      <c r="H16" s="137" t="s">
        <v>45</v>
      </c>
    </row>
    <row r="17" spans="1:8" ht="28.5" customHeight="1">
      <c r="A17" s="136">
        <v>34</v>
      </c>
      <c r="B17" s="137">
        <v>1.4884259259259259E-2</v>
      </c>
      <c r="C17" s="60"/>
      <c r="D17" s="137" t="s">
        <v>45</v>
      </c>
      <c r="E17" s="60"/>
      <c r="F17" s="137" t="s">
        <v>45</v>
      </c>
      <c r="G17" s="60"/>
      <c r="H17" s="137" t="s">
        <v>45</v>
      </c>
    </row>
    <row r="18" spans="1:8" ht="28.5" customHeight="1">
      <c r="A18" s="136">
        <v>30</v>
      </c>
      <c r="B18" s="137">
        <v>1.5057870370370369E-2</v>
      </c>
      <c r="C18" s="60"/>
      <c r="D18" s="137" t="s">
        <v>45</v>
      </c>
      <c r="E18" s="60"/>
      <c r="F18" s="137" t="s">
        <v>45</v>
      </c>
      <c r="G18" s="60"/>
      <c r="H18" s="137" t="s">
        <v>45</v>
      </c>
    </row>
    <row r="19" spans="1:8" ht="28.5" customHeight="1">
      <c r="A19" s="136">
        <v>18</v>
      </c>
      <c r="B19" s="137" t="s">
        <v>45</v>
      </c>
      <c r="C19" s="60"/>
      <c r="D19" s="137" t="s">
        <v>45</v>
      </c>
      <c r="E19" s="60"/>
      <c r="F19" s="137" t="s">
        <v>45</v>
      </c>
      <c r="G19" s="60"/>
      <c r="H19" s="137" t="s">
        <v>45</v>
      </c>
    </row>
    <row r="20" spans="1:8" ht="28.5" customHeight="1">
      <c r="A20" s="136"/>
      <c r="B20" s="137" t="s">
        <v>45</v>
      </c>
      <c r="C20" s="60"/>
      <c r="D20" s="137" t="s">
        <v>45</v>
      </c>
      <c r="E20" s="60"/>
      <c r="F20" s="137" t="s">
        <v>45</v>
      </c>
      <c r="G20" s="60"/>
      <c r="H20" s="137" t="s">
        <v>45</v>
      </c>
    </row>
    <row r="21" spans="1:8" ht="28.5" customHeight="1">
      <c r="A21" s="136"/>
      <c r="B21" s="137" t="s">
        <v>45</v>
      </c>
      <c r="C21" s="60"/>
      <c r="D21" s="137" t="s">
        <v>45</v>
      </c>
      <c r="E21" s="60"/>
      <c r="F21" s="137" t="s">
        <v>45</v>
      </c>
      <c r="G21" s="60"/>
      <c r="H21" s="137" t="s">
        <v>45</v>
      </c>
    </row>
    <row r="22" spans="1:8" ht="28.5" customHeight="1">
      <c r="A22" s="136"/>
      <c r="B22" s="137" t="s">
        <v>45</v>
      </c>
      <c r="C22" s="60"/>
      <c r="D22" s="137" t="s">
        <v>45</v>
      </c>
      <c r="E22" s="60"/>
      <c r="F22" s="137" t="s">
        <v>45</v>
      </c>
      <c r="G22" s="60"/>
      <c r="H22" s="137" t="s">
        <v>45</v>
      </c>
    </row>
    <row r="23" spans="1:8" ht="28.5" customHeight="1">
      <c r="A23" s="136"/>
      <c r="B23" s="137" t="s">
        <v>45</v>
      </c>
      <c r="C23" s="60"/>
      <c r="D23" s="137" t="s">
        <v>45</v>
      </c>
      <c r="E23" s="60"/>
      <c r="F23" s="137" t="s">
        <v>45</v>
      </c>
      <c r="G23" s="60"/>
      <c r="H23" s="137" t="s">
        <v>45</v>
      </c>
    </row>
    <row r="24" spans="1:8" ht="28.5" customHeight="1">
      <c r="A24" s="136"/>
      <c r="B24" s="137" t="s">
        <v>45</v>
      </c>
      <c r="C24" s="60"/>
      <c r="D24" s="137" t="s">
        <v>45</v>
      </c>
      <c r="E24" s="60"/>
      <c r="F24" s="137" t="s">
        <v>45</v>
      </c>
      <c r="G24" s="60"/>
      <c r="H24" s="137" t="s">
        <v>45</v>
      </c>
    </row>
    <row r="25" spans="1:8" ht="28.5" customHeight="1">
      <c r="A25" s="60"/>
      <c r="B25" s="137" t="s">
        <v>45</v>
      </c>
      <c r="C25" s="60"/>
      <c r="D25" s="137" t="s">
        <v>45</v>
      </c>
      <c r="E25" s="60"/>
      <c r="F25" s="137" t="s">
        <v>45</v>
      </c>
      <c r="G25" s="60"/>
      <c r="H25" s="137" t="s">
        <v>45</v>
      </c>
    </row>
    <row r="26" spans="1:8" ht="28.5" customHeight="1">
      <c r="A26" s="60"/>
      <c r="B26" s="137" t="s">
        <v>45</v>
      </c>
      <c r="C26" s="60"/>
      <c r="D26" s="137" t="s">
        <v>45</v>
      </c>
      <c r="E26" s="60"/>
      <c r="F26" s="137" t="s">
        <v>45</v>
      </c>
      <c r="G26" s="60"/>
      <c r="H26" s="137" t="s">
        <v>45</v>
      </c>
    </row>
    <row r="27" spans="1:8" ht="28.5" customHeight="1">
      <c r="A27" s="60"/>
      <c r="B27" s="137" t="s">
        <v>45</v>
      </c>
      <c r="C27" s="60"/>
      <c r="D27" s="137" t="s">
        <v>45</v>
      </c>
      <c r="E27" s="60"/>
      <c r="F27" s="137" t="s">
        <v>45</v>
      </c>
      <c r="G27" s="60"/>
      <c r="H27" s="137" t="s">
        <v>45</v>
      </c>
    </row>
    <row r="28" spans="1:8" ht="28.5" customHeight="1">
      <c r="A28" s="60"/>
      <c r="B28" s="137" t="s">
        <v>45</v>
      </c>
      <c r="C28" s="60"/>
      <c r="D28" s="137" t="s">
        <v>45</v>
      </c>
      <c r="E28" s="60"/>
      <c r="F28" s="137" t="s">
        <v>45</v>
      </c>
      <c r="G28" s="60"/>
      <c r="H28" s="137" t="s">
        <v>45</v>
      </c>
    </row>
    <row r="29" spans="1:8" ht="28.5" customHeight="1">
      <c r="A29" s="60"/>
      <c r="B29" s="137" t="s">
        <v>45</v>
      </c>
      <c r="C29" s="60"/>
      <c r="D29" s="137" t="s">
        <v>45</v>
      </c>
      <c r="E29" s="60"/>
      <c r="F29" s="137" t="s">
        <v>45</v>
      </c>
      <c r="G29" s="60"/>
      <c r="H29" s="137" t="s">
        <v>45</v>
      </c>
    </row>
    <row r="30" spans="1:8" ht="28.5" customHeight="1">
      <c r="A30" s="60"/>
      <c r="B30" s="137" t="s">
        <v>45</v>
      </c>
      <c r="C30" s="60"/>
      <c r="D30" s="137" t="s">
        <v>45</v>
      </c>
      <c r="E30" s="60"/>
      <c r="F30" s="137" t="s">
        <v>45</v>
      </c>
      <c r="G30" s="60"/>
      <c r="H30" s="137" t="s">
        <v>45</v>
      </c>
    </row>
  </sheetData>
  <mergeCells count="4">
    <mergeCell ref="A1:B1"/>
    <mergeCell ref="C1:D1"/>
    <mergeCell ref="E1:F1"/>
    <mergeCell ref="G1:H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H30"/>
  <sheetViews>
    <sheetView workbookViewId="0">
      <selection activeCell="H3" sqref="H3"/>
    </sheetView>
  </sheetViews>
  <sheetFormatPr defaultRowHeight="12.75"/>
  <cols>
    <col min="1" max="1" width="5.140625" bestFit="1" customWidth="1"/>
    <col min="2" max="2" width="22.42578125" customWidth="1"/>
    <col min="3" max="3" width="5.140625" bestFit="1" customWidth="1"/>
    <col min="4" max="4" width="22.42578125" customWidth="1"/>
    <col min="5" max="5" width="5.140625" bestFit="1" customWidth="1"/>
    <col min="6" max="6" width="22.42578125" customWidth="1"/>
    <col min="7" max="7" width="5.140625" bestFit="1" customWidth="1"/>
    <col min="8" max="8" width="22.42578125" customWidth="1"/>
  </cols>
  <sheetData>
    <row r="1" spans="1:8" ht="27" thickBot="1">
      <c r="A1" s="265" t="s">
        <v>17</v>
      </c>
      <c r="B1" s="266"/>
      <c r="C1" s="265" t="s">
        <v>18</v>
      </c>
      <c r="D1" s="266"/>
      <c r="E1" s="265" t="s">
        <v>19</v>
      </c>
      <c r="F1" s="266"/>
      <c r="G1" s="265" t="s">
        <v>20</v>
      </c>
      <c r="H1" s="266"/>
    </row>
    <row r="2" spans="1:8">
      <c r="A2" s="61" t="s">
        <v>15</v>
      </c>
      <c r="B2" s="62" t="s">
        <v>16</v>
      </c>
      <c r="C2" s="61" t="s">
        <v>15</v>
      </c>
      <c r="D2" s="62" t="s">
        <v>16</v>
      </c>
      <c r="E2" s="61" t="s">
        <v>15</v>
      </c>
      <c r="F2" s="62" t="s">
        <v>16</v>
      </c>
      <c r="G2" s="61" t="s">
        <v>15</v>
      </c>
      <c r="H2" s="62" t="s">
        <v>16</v>
      </c>
    </row>
    <row r="3" spans="1:8" ht="28.5" customHeight="1">
      <c r="A3" s="136">
        <v>107</v>
      </c>
      <c r="B3" s="137">
        <v>1.1689814814814814E-2</v>
      </c>
      <c r="C3" s="136">
        <v>107</v>
      </c>
      <c r="D3" s="137">
        <v>2.3645833333333335E-2</v>
      </c>
      <c r="E3" s="136">
        <v>107</v>
      </c>
      <c r="F3" s="137">
        <v>3.8356481481481484E-2</v>
      </c>
      <c r="G3" s="136">
        <v>107</v>
      </c>
      <c r="H3" s="137">
        <v>6.173611111111111E-2</v>
      </c>
    </row>
    <row r="4" spans="1:8" ht="28.5" customHeight="1">
      <c r="A4" s="136">
        <v>60</v>
      </c>
      <c r="B4" s="137">
        <v>1.2627314814814815E-2</v>
      </c>
      <c r="C4" s="136">
        <v>11</v>
      </c>
      <c r="D4" s="137">
        <v>2.5451388888888888E-2</v>
      </c>
      <c r="E4" s="136">
        <v>11</v>
      </c>
      <c r="F4" s="137">
        <v>4.1342592592592591E-2</v>
      </c>
      <c r="G4" s="136">
        <v>11</v>
      </c>
      <c r="H4" s="137">
        <v>6.5648148148148136E-2</v>
      </c>
    </row>
    <row r="5" spans="1:8" ht="28.5" customHeight="1">
      <c r="A5" s="136">
        <v>22</v>
      </c>
      <c r="B5" s="137">
        <v>1.2627314814814815E-2</v>
      </c>
      <c r="C5" s="136">
        <v>60</v>
      </c>
      <c r="D5" s="137">
        <v>2.5451388888888888E-2</v>
      </c>
      <c r="E5" s="136">
        <v>60</v>
      </c>
      <c r="F5" s="137">
        <v>4.1319444444444443E-2</v>
      </c>
      <c r="G5" s="136">
        <v>60</v>
      </c>
      <c r="H5" s="137">
        <v>6.7060185185185181E-2</v>
      </c>
    </row>
    <row r="6" spans="1:8" ht="28.5" customHeight="1">
      <c r="A6" s="136">
        <v>82</v>
      </c>
      <c r="B6" s="137">
        <v>1.2627314814814815E-2</v>
      </c>
      <c r="C6" s="136">
        <v>82</v>
      </c>
      <c r="D6" s="137">
        <v>2.5752314814814815E-2</v>
      </c>
      <c r="E6" s="136">
        <v>40</v>
      </c>
      <c r="F6" s="137">
        <v>4.1782407407407407E-2</v>
      </c>
      <c r="G6" s="136">
        <v>26</v>
      </c>
      <c r="H6" s="137">
        <v>6.7268518518518519E-2</v>
      </c>
    </row>
    <row r="7" spans="1:8" ht="28.5" customHeight="1">
      <c r="A7" s="136">
        <v>11</v>
      </c>
      <c r="B7" s="137">
        <v>1.2627314814814815E-2</v>
      </c>
      <c r="C7" s="136">
        <v>40</v>
      </c>
      <c r="D7" s="137">
        <v>2.5833333333333333E-2</v>
      </c>
      <c r="E7" s="136">
        <v>82</v>
      </c>
      <c r="F7" s="137">
        <v>4.1840277777777775E-2</v>
      </c>
      <c r="G7" s="136">
        <v>40</v>
      </c>
      <c r="H7" s="137">
        <v>6.7511574074074085E-2</v>
      </c>
    </row>
    <row r="8" spans="1:8" ht="28.5" customHeight="1">
      <c r="A8" s="136">
        <v>26</v>
      </c>
      <c r="B8" s="137">
        <v>1.2627314814814815E-2</v>
      </c>
      <c r="C8" s="136"/>
      <c r="D8" s="137"/>
      <c r="E8" s="136"/>
      <c r="F8" s="137"/>
      <c r="G8" s="136"/>
      <c r="H8" s="137"/>
    </row>
    <row r="9" spans="1:8" ht="28.5" customHeight="1">
      <c r="A9" s="136">
        <v>40</v>
      </c>
      <c r="B9" s="137">
        <v>1.2627314814814815E-2</v>
      </c>
      <c r="C9" s="136"/>
      <c r="D9" s="137"/>
      <c r="E9" s="136"/>
      <c r="F9" s="137"/>
      <c r="G9" s="136"/>
      <c r="H9" s="137"/>
    </row>
    <row r="10" spans="1:8" ht="28.5" customHeight="1">
      <c r="A10" s="136"/>
      <c r="B10" s="137"/>
      <c r="C10" s="136"/>
      <c r="D10" s="137"/>
      <c r="E10" s="136"/>
      <c r="F10" s="137"/>
      <c r="G10" s="136"/>
      <c r="H10" s="137"/>
    </row>
    <row r="11" spans="1:8" ht="28.5" customHeight="1">
      <c r="A11" s="136">
        <v>87</v>
      </c>
      <c r="B11" s="137">
        <v>1.4467592592592593E-2</v>
      </c>
      <c r="C11" s="136"/>
      <c r="D11" s="137"/>
      <c r="E11" s="136"/>
      <c r="F11" s="137"/>
      <c r="G11" s="136"/>
      <c r="H11" s="137"/>
    </row>
    <row r="12" spans="1:8" ht="28.5" customHeight="1">
      <c r="A12" s="60"/>
      <c r="B12" s="59"/>
      <c r="C12" s="60"/>
      <c r="D12" s="135"/>
      <c r="E12" s="60"/>
      <c r="F12" s="59"/>
      <c r="G12" s="60"/>
      <c r="H12" s="59"/>
    </row>
    <row r="13" spans="1:8" ht="28.5" customHeight="1">
      <c r="A13" s="60"/>
      <c r="B13" s="59"/>
      <c r="C13" s="60"/>
      <c r="D13" s="135"/>
      <c r="E13" s="60"/>
      <c r="F13" s="59"/>
      <c r="G13" s="60"/>
      <c r="H13" s="59"/>
    </row>
    <row r="14" spans="1:8" ht="28.5" customHeight="1">
      <c r="A14" s="60"/>
      <c r="B14" s="59"/>
      <c r="C14" s="60"/>
      <c r="D14" s="135"/>
      <c r="E14" s="60"/>
      <c r="F14" s="59"/>
      <c r="G14" s="60"/>
      <c r="H14" s="59"/>
    </row>
    <row r="15" spans="1:8" ht="28.5" customHeight="1">
      <c r="A15" s="60"/>
      <c r="B15" s="59"/>
      <c r="C15" s="60"/>
      <c r="D15" s="59"/>
      <c r="E15" s="60"/>
      <c r="F15" s="59"/>
      <c r="G15" s="60"/>
      <c r="H15" s="59"/>
    </row>
    <row r="16" spans="1:8" ht="28.5" customHeight="1">
      <c r="A16" s="60"/>
      <c r="B16" s="59"/>
      <c r="C16" s="60"/>
      <c r="D16" s="59"/>
      <c r="E16" s="60"/>
      <c r="F16" s="59"/>
      <c r="G16" s="60"/>
      <c r="H16" s="59"/>
    </row>
    <row r="17" spans="1:8" ht="28.5" customHeight="1">
      <c r="A17" s="60"/>
      <c r="B17" s="59"/>
      <c r="C17" s="60"/>
      <c r="D17" s="59"/>
      <c r="E17" s="60"/>
      <c r="F17" s="59"/>
      <c r="G17" s="60"/>
      <c r="H17" s="59"/>
    </row>
    <row r="18" spans="1:8" ht="28.5" customHeight="1">
      <c r="A18" s="60"/>
      <c r="B18" s="59"/>
      <c r="C18" s="60"/>
      <c r="D18" s="59"/>
      <c r="E18" s="60"/>
      <c r="F18" s="59"/>
      <c r="G18" s="60"/>
      <c r="H18" s="59"/>
    </row>
    <row r="19" spans="1:8" ht="28.5" customHeight="1">
      <c r="A19" s="60"/>
      <c r="B19" s="59"/>
      <c r="C19" s="60"/>
      <c r="D19" s="59"/>
      <c r="E19" s="60"/>
      <c r="F19" s="59"/>
      <c r="G19" s="60"/>
      <c r="H19" s="59"/>
    </row>
    <row r="20" spans="1:8" ht="28.5" customHeight="1">
      <c r="A20" s="60"/>
      <c r="B20" s="59"/>
      <c r="C20" s="60"/>
      <c r="D20" s="59"/>
      <c r="E20" s="60"/>
      <c r="F20" s="59"/>
      <c r="G20" s="60"/>
      <c r="H20" s="59"/>
    </row>
    <row r="21" spans="1:8" ht="28.5" customHeight="1">
      <c r="A21" s="60"/>
      <c r="B21" s="59"/>
      <c r="C21" s="60"/>
      <c r="D21" s="59"/>
      <c r="E21" s="60"/>
      <c r="F21" s="59"/>
      <c r="G21" s="60"/>
      <c r="H21" s="59"/>
    </row>
    <row r="22" spans="1:8" ht="28.5" customHeight="1">
      <c r="A22" s="60"/>
      <c r="B22" s="59"/>
      <c r="C22" s="60"/>
      <c r="D22" s="59"/>
      <c r="E22" s="60"/>
      <c r="F22" s="59"/>
      <c r="G22" s="60"/>
      <c r="H22" s="59"/>
    </row>
    <row r="23" spans="1:8" ht="28.5" customHeight="1">
      <c r="A23" s="60"/>
      <c r="B23" s="59"/>
      <c r="C23" s="60"/>
      <c r="D23" s="59"/>
      <c r="E23" s="60"/>
      <c r="F23" s="59"/>
      <c r="G23" s="60"/>
      <c r="H23" s="59"/>
    </row>
    <row r="24" spans="1:8" ht="28.5" customHeight="1">
      <c r="A24" s="60"/>
      <c r="B24" s="59"/>
      <c r="C24" s="60"/>
      <c r="D24" s="59"/>
      <c r="E24" s="60"/>
      <c r="F24" s="59"/>
      <c r="G24" s="60"/>
      <c r="H24" s="59"/>
    </row>
    <row r="25" spans="1:8" ht="28.5" customHeight="1">
      <c r="A25" s="60"/>
      <c r="B25" s="59"/>
      <c r="C25" s="60"/>
      <c r="D25" s="59"/>
      <c r="E25" s="60"/>
      <c r="F25" s="59"/>
      <c r="G25" s="60"/>
      <c r="H25" s="59"/>
    </row>
    <row r="26" spans="1:8" ht="28.5" customHeight="1">
      <c r="A26" s="60"/>
      <c r="B26" s="59"/>
      <c r="C26" s="60"/>
      <c r="D26" s="59"/>
      <c r="E26" s="60"/>
      <c r="F26" s="59"/>
      <c r="G26" s="60"/>
      <c r="H26" s="59"/>
    </row>
    <row r="27" spans="1:8" ht="28.5" customHeight="1">
      <c r="A27" s="60"/>
      <c r="B27" s="59"/>
      <c r="C27" s="60"/>
      <c r="D27" s="59"/>
      <c r="E27" s="60"/>
      <c r="F27" s="59"/>
      <c r="G27" s="60"/>
      <c r="H27" s="59"/>
    </row>
    <row r="28" spans="1:8" ht="28.5" customHeight="1">
      <c r="A28" s="60"/>
      <c r="B28" s="59"/>
      <c r="C28" s="60"/>
      <c r="D28" s="59"/>
      <c r="E28" s="60"/>
      <c r="F28" s="59"/>
      <c r="G28" s="60"/>
      <c r="H28" s="59"/>
    </row>
    <row r="29" spans="1:8" ht="28.5" customHeight="1">
      <c r="A29" s="60"/>
      <c r="B29" s="59"/>
      <c r="C29" s="60"/>
      <c r="D29" s="59"/>
      <c r="E29" s="60"/>
      <c r="F29" s="59"/>
      <c r="G29" s="60"/>
      <c r="H29" s="59"/>
    </row>
    <row r="30" spans="1:8" ht="28.5" customHeight="1">
      <c r="A30" s="60"/>
      <c r="B30" s="59"/>
      <c r="C30" s="60"/>
      <c r="D30" s="59"/>
      <c r="E30" s="60"/>
      <c r="F30" s="59"/>
      <c r="G30" s="60"/>
      <c r="H30" s="59"/>
    </row>
  </sheetData>
  <mergeCells count="4">
    <mergeCell ref="A1:B1"/>
    <mergeCell ref="C1:D1"/>
    <mergeCell ref="E1:F1"/>
    <mergeCell ref="G1:H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2"/>
  <dimension ref="D26:N37"/>
  <sheetViews>
    <sheetView workbookViewId="0">
      <selection activeCell="D41" sqref="D41"/>
    </sheetView>
  </sheetViews>
  <sheetFormatPr defaultRowHeight="12.75"/>
  <cols>
    <col min="1" max="1" width="13" style="176" customWidth="1"/>
    <col min="2" max="5" width="9.140625" style="176"/>
    <col min="6" max="6" width="10.7109375" style="176" customWidth="1"/>
    <col min="7" max="12" width="9.140625" style="176"/>
    <col min="13" max="13" width="17.42578125" style="176" customWidth="1"/>
    <col min="14" max="14" width="19.85546875" style="176" customWidth="1"/>
    <col min="15" max="256" width="9.140625" style="176"/>
    <col min="257" max="257" width="13" style="176" customWidth="1"/>
    <col min="258" max="261" width="9.140625" style="176"/>
    <col min="262" max="262" width="10.7109375" style="176" customWidth="1"/>
    <col min="263" max="268" width="9.140625" style="176"/>
    <col min="269" max="269" width="17.42578125" style="176" customWidth="1"/>
    <col min="270" max="270" width="19.85546875" style="176" customWidth="1"/>
    <col min="271" max="512" width="9.140625" style="176"/>
    <col min="513" max="513" width="13" style="176" customWidth="1"/>
    <col min="514" max="517" width="9.140625" style="176"/>
    <col min="518" max="518" width="10.7109375" style="176" customWidth="1"/>
    <col min="519" max="524" width="9.140625" style="176"/>
    <col min="525" max="525" width="17.42578125" style="176" customWidth="1"/>
    <col min="526" max="526" width="19.85546875" style="176" customWidth="1"/>
    <col min="527" max="768" width="9.140625" style="176"/>
    <col min="769" max="769" width="13" style="176" customWidth="1"/>
    <col min="770" max="773" width="9.140625" style="176"/>
    <col min="774" max="774" width="10.7109375" style="176" customWidth="1"/>
    <col min="775" max="780" width="9.140625" style="176"/>
    <col min="781" max="781" width="17.42578125" style="176" customWidth="1"/>
    <col min="782" max="782" width="19.85546875" style="176" customWidth="1"/>
    <col min="783" max="1024" width="9.140625" style="176"/>
    <col min="1025" max="1025" width="13" style="176" customWidth="1"/>
    <col min="1026" max="1029" width="9.140625" style="176"/>
    <col min="1030" max="1030" width="10.7109375" style="176" customWidth="1"/>
    <col min="1031" max="1036" width="9.140625" style="176"/>
    <col min="1037" max="1037" width="17.42578125" style="176" customWidth="1"/>
    <col min="1038" max="1038" width="19.85546875" style="176" customWidth="1"/>
    <col min="1039" max="1280" width="9.140625" style="176"/>
    <col min="1281" max="1281" width="13" style="176" customWidth="1"/>
    <col min="1282" max="1285" width="9.140625" style="176"/>
    <col min="1286" max="1286" width="10.7109375" style="176" customWidth="1"/>
    <col min="1287" max="1292" width="9.140625" style="176"/>
    <col min="1293" max="1293" width="17.42578125" style="176" customWidth="1"/>
    <col min="1294" max="1294" width="19.85546875" style="176" customWidth="1"/>
    <col min="1295" max="1536" width="9.140625" style="176"/>
    <col min="1537" max="1537" width="13" style="176" customWidth="1"/>
    <col min="1538" max="1541" width="9.140625" style="176"/>
    <col min="1542" max="1542" width="10.7109375" style="176" customWidth="1"/>
    <col min="1543" max="1548" width="9.140625" style="176"/>
    <col min="1549" max="1549" width="17.42578125" style="176" customWidth="1"/>
    <col min="1550" max="1550" width="19.85546875" style="176" customWidth="1"/>
    <col min="1551" max="1792" width="9.140625" style="176"/>
    <col min="1793" max="1793" width="13" style="176" customWidth="1"/>
    <col min="1794" max="1797" width="9.140625" style="176"/>
    <col min="1798" max="1798" width="10.7109375" style="176" customWidth="1"/>
    <col min="1799" max="1804" width="9.140625" style="176"/>
    <col min="1805" max="1805" width="17.42578125" style="176" customWidth="1"/>
    <col min="1806" max="1806" width="19.85546875" style="176" customWidth="1"/>
    <col min="1807" max="2048" width="9.140625" style="176"/>
    <col min="2049" max="2049" width="13" style="176" customWidth="1"/>
    <col min="2050" max="2053" width="9.140625" style="176"/>
    <col min="2054" max="2054" width="10.7109375" style="176" customWidth="1"/>
    <col min="2055" max="2060" width="9.140625" style="176"/>
    <col min="2061" max="2061" width="17.42578125" style="176" customWidth="1"/>
    <col min="2062" max="2062" width="19.85546875" style="176" customWidth="1"/>
    <col min="2063" max="2304" width="9.140625" style="176"/>
    <col min="2305" max="2305" width="13" style="176" customWidth="1"/>
    <col min="2306" max="2309" width="9.140625" style="176"/>
    <col min="2310" max="2310" width="10.7109375" style="176" customWidth="1"/>
    <col min="2311" max="2316" width="9.140625" style="176"/>
    <col min="2317" max="2317" width="17.42578125" style="176" customWidth="1"/>
    <col min="2318" max="2318" width="19.85546875" style="176" customWidth="1"/>
    <col min="2319" max="2560" width="9.140625" style="176"/>
    <col min="2561" max="2561" width="13" style="176" customWidth="1"/>
    <col min="2562" max="2565" width="9.140625" style="176"/>
    <col min="2566" max="2566" width="10.7109375" style="176" customWidth="1"/>
    <col min="2567" max="2572" width="9.140625" style="176"/>
    <col min="2573" max="2573" width="17.42578125" style="176" customWidth="1"/>
    <col min="2574" max="2574" width="19.85546875" style="176" customWidth="1"/>
    <col min="2575" max="2816" width="9.140625" style="176"/>
    <col min="2817" max="2817" width="13" style="176" customWidth="1"/>
    <col min="2818" max="2821" width="9.140625" style="176"/>
    <col min="2822" max="2822" width="10.7109375" style="176" customWidth="1"/>
    <col min="2823" max="2828" width="9.140625" style="176"/>
    <col min="2829" max="2829" width="17.42578125" style="176" customWidth="1"/>
    <col min="2830" max="2830" width="19.85546875" style="176" customWidth="1"/>
    <col min="2831" max="3072" width="9.140625" style="176"/>
    <col min="3073" max="3073" width="13" style="176" customWidth="1"/>
    <col min="3074" max="3077" width="9.140625" style="176"/>
    <col min="3078" max="3078" width="10.7109375" style="176" customWidth="1"/>
    <col min="3079" max="3084" width="9.140625" style="176"/>
    <col min="3085" max="3085" width="17.42578125" style="176" customWidth="1"/>
    <col min="3086" max="3086" width="19.85546875" style="176" customWidth="1"/>
    <col min="3087" max="3328" width="9.140625" style="176"/>
    <col min="3329" max="3329" width="13" style="176" customWidth="1"/>
    <col min="3330" max="3333" width="9.140625" style="176"/>
    <col min="3334" max="3334" width="10.7109375" style="176" customWidth="1"/>
    <col min="3335" max="3340" width="9.140625" style="176"/>
    <col min="3341" max="3341" width="17.42578125" style="176" customWidth="1"/>
    <col min="3342" max="3342" width="19.85546875" style="176" customWidth="1"/>
    <col min="3343" max="3584" width="9.140625" style="176"/>
    <col min="3585" max="3585" width="13" style="176" customWidth="1"/>
    <col min="3586" max="3589" width="9.140625" style="176"/>
    <col min="3590" max="3590" width="10.7109375" style="176" customWidth="1"/>
    <col min="3591" max="3596" width="9.140625" style="176"/>
    <col min="3597" max="3597" width="17.42578125" style="176" customWidth="1"/>
    <col min="3598" max="3598" width="19.85546875" style="176" customWidth="1"/>
    <col min="3599" max="3840" width="9.140625" style="176"/>
    <col min="3841" max="3841" width="13" style="176" customWidth="1"/>
    <col min="3842" max="3845" width="9.140625" style="176"/>
    <col min="3846" max="3846" width="10.7109375" style="176" customWidth="1"/>
    <col min="3847" max="3852" width="9.140625" style="176"/>
    <col min="3853" max="3853" width="17.42578125" style="176" customWidth="1"/>
    <col min="3854" max="3854" width="19.85546875" style="176" customWidth="1"/>
    <col min="3855" max="4096" width="9.140625" style="176"/>
    <col min="4097" max="4097" width="13" style="176" customWidth="1"/>
    <col min="4098" max="4101" width="9.140625" style="176"/>
    <col min="4102" max="4102" width="10.7109375" style="176" customWidth="1"/>
    <col min="4103" max="4108" width="9.140625" style="176"/>
    <col min="4109" max="4109" width="17.42578125" style="176" customWidth="1"/>
    <col min="4110" max="4110" width="19.85546875" style="176" customWidth="1"/>
    <col min="4111" max="4352" width="9.140625" style="176"/>
    <col min="4353" max="4353" width="13" style="176" customWidth="1"/>
    <col min="4354" max="4357" width="9.140625" style="176"/>
    <col min="4358" max="4358" width="10.7109375" style="176" customWidth="1"/>
    <col min="4359" max="4364" width="9.140625" style="176"/>
    <col min="4365" max="4365" width="17.42578125" style="176" customWidth="1"/>
    <col min="4366" max="4366" width="19.85546875" style="176" customWidth="1"/>
    <col min="4367" max="4608" width="9.140625" style="176"/>
    <col min="4609" max="4609" width="13" style="176" customWidth="1"/>
    <col min="4610" max="4613" width="9.140625" style="176"/>
    <col min="4614" max="4614" width="10.7109375" style="176" customWidth="1"/>
    <col min="4615" max="4620" width="9.140625" style="176"/>
    <col min="4621" max="4621" width="17.42578125" style="176" customWidth="1"/>
    <col min="4622" max="4622" width="19.85546875" style="176" customWidth="1"/>
    <col min="4623" max="4864" width="9.140625" style="176"/>
    <col min="4865" max="4865" width="13" style="176" customWidth="1"/>
    <col min="4866" max="4869" width="9.140625" style="176"/>
    <col min="4870" max="4870" width="10.7109375" style="176" customWidth="1"/>
    <col min="4871" max="4876" width="9.140625" style="176"/>
    <col min="4877" max="4877" width="17.42578125" style="176" customWidth="1"/>
    <col min="4878" max="4878" width="19.85546875" style="176" customWidth="1"/>
    <col min="4879" max="5120" width="9.140625" style="176"/>
    <col min="5121" max="5121" width="13" style="176" customWidth="1"/>
    <col min="5122" max="5125" width="9.140625" style="176"/>
    <col min="5126" max="5126" width="10.7109375" style="176" customWidth="1"/>
    <col min="5127" max="5132" width="9.140625" style="176"/>
    <col min="5133" max="5133" width="17.42578125" style="176" customWidth="1"/>
    <col min="5134" max="5134" width="19.85546875" style="176" customWidth="1"/>
    <col min="5135" max="5376" width="9.140625" style="176"/>
    <col min="5377" max="5377" width="13" style="176" customWidth="1"/>
    <col min="5378" max="5381" width="9.140625" style="176"/>
    <col min="5382" max="5382" width="10.7109375" style="176" customWidth="1"/>
    <col min="5383" max="5388" width="9.140625" style="176"/>
    <col min="5389" max="5389" width="17.42578125" style="176" customWidth="1"/>
    <col min="5390" max="5390" width="19.85546875" style="176" customWidth="1"/>
    <col min="5391" max="5632" width="9.140625" style="176"/>
    <col min="5633" max="5633" width="13" style="176" customWidth="1"/>
    <col min="5634" max="5637" width="9.140625" style="176"/>
    <col min="5638" max="5638" width="10.7109375" style="176" customWidth="1"/>
    <col min="5639" max="5644" width="9.140625" style="176"/>
    <col min="5645" max="5645" width="17.42578125" style="176" customWidth="1"/>
    <col min="5646" max="5646" width="19.85546875" style="176" customWidth="1"/>
    <col min="5647" max="5888" width="9.140625" style="176"/>
    <col min="5889" max="5889" width="13" style="176" customWidth="1"/>
    <col min="5890" max="5893" width="9.140625" style="176"/>
    <col min="5894" max="5894" width="10.7109375" style="176" customWidth="1"/>
    <col min="5895" max="5900" width="9.140625" style="176"/>
    <col min="5901" max="5901" width="17.42578125" style="176" customWidth="1"/>
    <col min="5902" max="5902" width="19.85546875" style="176" customWidth="1"/>
    <col min="5903" max="6144" width="9.140625" style="176"/>
    <col min="6145" max="6145" width="13" style="176" customWidth="1"/>
    <col min="6146" max="6149" width="9.140625" style="176"/>
    <col min="6150" max="6150" width="10.7109375" style="176" customWidth="1"/>
    <col min="6151" max="6156" width="9.140625" style="176"/>
    <col min="6157" max="6157" width="17.42578125" style="176" customWidth="1"/>
    <col min="6158" max="6158" width="19.85546875" style="176" customWidth="1"/>
    <col min="6159" max="6400" width="9.140625" style="176"/>
    <col min="6401" max="6401" width="13" style="176" customWidth="1"/>
    <col min="6402" max="6405" width="9.140625" style="176"/>
    <col min="6406" max="6406" width="10.7109375" style="176" customWidth="1"/>
    <col min="6407" max="6412" width="9.140625" style="176"/>
    <col min="6413" max="6413" width="17.42578125" style="176" customWidth="1"/>
    <col min="6414" max="6414" width="19.85546875" style="176" customWidth="1"/>
    <col min="6415" max="6656" width="9.140625" style="176"/>
    <col min="6657" max="6657" width="13" style="176" customWidth="1"/>
    <col min="6658" max="6661" width="9.140625" style="176"/>
    <col min="6662" max="6662" width="10.7109375" style="176" customWidth="1"/>
    <col min="6663" max="6668" width="9.140625" style="176"/>
    <col min="6669" max="6669" width="17.42578125" style="176" customWidth="1"/>
    <col min="6670" max="6670" width="19.85546875" style="176" customWidth="1"/>
    <col min="6671" max="6912" width="9.140625" style="176"/>
    <col min="6913" max="6913" width="13" style="176" customWidth="1"/>
    <col min="6914" max="6917" width="9.140625" style="176"/>
    <col min="6918" max="6918" width="10.7109375" style="176" customWidth="1"/>
    <col min="6919" max="6924" width="9.140625" style="176"/>
    <col min="6925" max="6925" width="17.42578125" style="176" customWidth="1"/>
    <col min="6926" max="6926" width="19.85546875" style="176" customWidth="1"/>
    <col min="6927" max="7168" width="9.140625" style="176"/>
    <col min="7169" max="7169" width="13" style="176" customWidth="1"/>
    <col min="7170" max="7173" width="9.140625" style="176"/>
    <col min="7174" max="7174" width="10.7109375" style="176" customWidth="1"/>
    <col min="7175" max="7180" width="9.140625" style="176"/>
    <col min="7181" max="7181" width="17.42578125" style="176" customWidth="1"/>
    <col min="7182" max="7182" width="19.85546875" style="176" customWidth="1"/>
    <col min="7183" max="7424" width="9.140625" style="176"/>
    <col min="7425" max="7425" width="13" style="176" customWidth="1"/>
    <col min="7426" max="7429" width="9.140625" style="176"/>
    <col min="7430" max="7430" width="10.7109375" style="176" customWidth="1"/>
    <col min="7431" max="7436" width="9.140625" style="176"/>
    <col min="7437" max="7437" width="17.42578125" style="176" customWidth="1"/>
    <col min="7438" max="7438" width="19.85546875" style="176" customWidth="1"/>
    <col min="7439" max="7680" width="9.140625" style="176"/>
    <col min="7681" max="7681" width="13" style="176" customWidth="1"/>
    <col min="7682" max="7685" width="9.140625" style="176"/>
    <col min="7686" max="7686" width="10.7109375" style="176" customWidth="1"/>
    <col min="7687" max="7692" width="9.140625" style="176"/>
    <col min="7693" max="7693" width="17.42578125" style="176" customWidth="1"/>
    <col min="7694" max="7694" width="19.85546875" style="176" customWidth="1"/>
    <col min="7695" max="7936" width="9.140625" style="176"/>
    <col min="7937" max="7937" width="13" style="176" customWidth="1"/>
    <col min="7938" max="7941" width="9.140625" style="176"/>
    <col min="7942" max="7942" width="10.7109375" style="176" customWidth="1"/>
    <col min="7943" max="7948" width="9.140625" style="176"/>
    <col min="7949" max="7949" width="17.42578125" style="176" customWidth="1"/>
    <col min="7950" max="7950" width="19.85546875" style="176" customWidth="1"/>
    <col min="7951" max="8192" width="9.140625" style="176"/>
    <col min="8193" max="8193" width="13" style="176" customWidth="1"/>
    <col min="8194" max="8197" width="9.140625" style="176"/>
    <col min="8198" max="8198" width="10.7109375" style="176" customWidth="1"/>
    <col min="8199" max="8204" width="9.140625" style="176"/>
    <col min="8205" max="8205" width="17.42578125" style="176" customWidth="1"/>
    <col min="8206" max="8206" width="19.85546875" style="176" customWidth="1"/>
    <col min="8207" max="8448" width="9.140625" style="176"/>
    <col min="8449" max="8449" width="13" style="176" customWidth="1"/>
    <col min="8450" max="8453" width="9.140625" style="176"/>
    <col min="8454" max="8454" width="10.7109375" style="176" customWidth="1"/>
    <col min="8455" max="8460" width="9.140625" style="176"/>
    <col min="8461" max="8461" width="17.42578125" style="176" customWidth="1"/>
    <col min="8462" max="8462" width="19.85546875" style="176" customWidth="1"/>
    <col min="8463" max="8704" width="9.140625" style="176"/>
    <col min="8705" max="8705" width="13" style="176" customWidth="1"/>
    <col min="8706" max="8709" width="9.140625" style="176"/>
    <col min="8710" max="8710" width="10.7109375" style="176" customWidth="1"/>
    <col min="8711" max="8716" width="9.140625" style="176"/>
    <col min="8717" max="8717" width="17.42578125" style="176" customWidth="1"/>
    <col min="8718" max="8718" width="19.85546875" style="176" customWidth="1"/>
    <col min="8719" max="8960" width="9.140625" style="176"/>
    <col min="8961" max="8961" width="13" style="176" customWidth="1"/>
    <col min="8962" max="8965" width="9.140625" style="176"/>
    <col min="8966" max="8966" width="10.7109375" style="176" customWidth="1"/>
    <col min="8967" max="8972" width="9.140625" style="176"/>
    <col min="8973" max="8973" width="17.42578125" style="176" customWidth="1"/>
    <col min="8974" max="8974" width="19.85546875" style="176" customWidth="1"/>
    <col min="8975" max="9216" width="9.140625" style="176"/>
    <col min="9217" max="9217" width="13" style="176" customWidth="1"/>
    <col min="9218" max="9221" width="9.140625" style="176"/>
    <col min="9222" max="9222" width="10.7109375" style="176" customWidth="1"/>
    <col min="9223" max="9228" width="9.140625" style="176"/>
    <col min="9229" max="9229" width="17.42578125" style="176" customWidth="1"/>
    <col min="9230" max="9230" width="19.85546875" style="176" customWidth="1"/>
    <col min="9231" max="9472" width="9.140625" style="176"/>
    <col min="9473" max="9473" width="13" style="176" customWidth="1"/>
    <col min="9474" max="9477" width="9.140625" style="176"/>
    <col min="9478" max="9478" width="10.7109375" style="176" customWidth="1"/>
    <col min="9479" max="9484" width="9.140625" style="176"/>
    <col min="9485" max="9485" width="17.42578125" style="176" customWidth="1"/>
    <col min="9486" max="9486" width="19.85546875" style="176" customWidth="1"/>
    <col min="9487" max="9728" width="9.140625" style="176"/>
    <col min="9729" max="9729" width="13" style="176" customWidth="1"/>
    <col min="9730" max="9733" width="9.140625" style="176"/>
    <col min="9734" max="9734" width="10.7109375" style="176" customWidth="1"/>
    <col min="9735" max="9740" width="9.140625" style="176"/>
    <col min="9741" max="9741" width="17.42578125" style="176" customWidth="1"/>
    <col min="9742" max="9742" width="19.85546875" style="176" customWidth="1"/>
    <col min="9743" max="9984" width="9.140625" style="176"/>
    <col min="9985" max="9985" width="13" style="176" customWidth="1"/>
    <col min="9986" max="9989" width="9.140625" style="176"/>
    <col min="9990" max="9990" width="10.7109375" style="176" customWidth="1"/>
    <col min="9991" max="9996" width="9.140625" style="176"/>
    <col min="9997" max="9997" width="17.42578125" style="176" customWidth="1"/>
    <col min="9998" max="9998" width="19.85546875" style="176" customWidth="1"/>
    <col min="9999" max="10240" width="9.140625" style="176"/>
    <col min="10241" max="10241" width="13" style="176" customWidth="1"/>
    <col min="10242" max="10245" width="9.140625" style="176"/>
    <col min="10246" max="10246" width="10.7109375" style="176" customWidth="1"/>
    <col min="10247" max="10252" width="9.140625" style="176"/>
    <col min="10253" max="10253" width="17.42578125" style="176" customWidth="1"/>
    <col min="10254" max="10254" width="19.85546875" style="176" customWidth="1"/>
    <col min="10255" max="10496" width="9.140625" style="176"/>
    <col min="10497" max="10497" width="13" style="176" customWidth="1"/>
    <col min="10498" max="10501" width="9.140625" style="176"/>
    <col min="10502" max="10502" width="10.7109375" style="176" customWidth="1"/>
    <col min="10503" max="10508" width="9.140625" style="176"/>
    <col min="10509" max="10509" width="17.42578125" style="176" customWidth="1"/>
    <col min="10510" max="10510" width="19.85546875" style="176" customWidth="1"/>
    <col min="10511" max="10752" width="9.140625" style="176"/>
    <col min="10753" max="10753" width="13" style="176" customWidth="1"/>
    <col min="10754" max="10757" width="9.140625" style="176"/>
    <col min="10758" max="10758" width="10.7109375" style="176" customWidth="1"/>
    <col min="10759" max="10764" width="9.140625" style="176"/>
    <col min="10765" max="10765" width="17.42578125" style="176" customWidth="1"/>
    <col min="10766" max="10766" width="19.85546875" style="176" customWidth="1"/>
    <col min="10767" max="11008" width="9.140625" style="176"/>
    <col min="11009" max="11009" width="13" style="176" customWidth="1"/>
    <col min="11010" max="11013" width="9.140625" style="176"/>
    <col min="11014" max="11014" width="10.7109375" style="176" customWidth="1"/>
    <col min="11015" max="11020" width="9.140625" style="176"/>
    <col min="11021" max="11021" width="17.42578125" style="176" customWidth="1"/>
    <col min="11022" max="11022" width="19.85546875" style="176" customWidth="1"/>
    <col min="11023" max="11264" width="9.140625" style="176"/>
    <col min="11265" max="11265" width="13" style="176" customWidth="1"/>
    <col min="11266" max="11269" width="9.140625" style="176"/>
    <col min="11270" max="11270" width="10.7109375" style="176" customWidth="1"/>
    <col min="11271" max="11276" width="9.140625" style="176"/>
    <col min="11277" max="11277" width="17.42578125" style="176" customWidth="1"/>
    <col min="11278" max="11278" width="19.85546875" style="176" customWidth="1"/>
    <col min="11279" max="11520" width="9.140625" style="176"/>
    <col min="11521" max="11521" width="13" style="176" customWidth="1"/>
    <col min="11522" max="11525" width="9.140625" style="176"/>
    <col min="11526" max="11526" width="10.7109375" style="176" customWidth="1"/>
    <col min="11527" max="11532" width="9.140625" style="176"/>
    <col min="11533" max="11533" width="17.42578125" style="176" customWidth="1"/>
    <col min="11534" max="11534" width="19.85546875" style="176" customWidth="1"/>
    <col min="11535" max="11776" width="9.140625" style="176"/>
    <col min="11777" max="11777" width="13" style="176" customWidth="1"/>
    <col min="11778" max="11781" width="9.140625" style="176"/>
    <col min="11782" max="11782" width="10.7109375" style="176" customWidth="1"/>
    <col min="11783" max="11788" width="9.140625" style="176"/>
    <col min="11789" max="11789" width="17.42578125" style="176" customWidth="1"/>
    <col min="11790" max="11790" width="19.85546875" style="176" customWidth="1"/>
    <col min="11791" max="12032" width="9.140625" style="176"/>
    <col min="12033" max="12033" width="13" style="176" customWidth="1"/>
    <col min="12034" max="12037" width="9.140625" style="176"/>
    <col min="12038" max="12038" width="10.7109375" style="176" customWidth="1"/>
    <col min="12039" max="12044" width="9.140625" style="176"/>
    <col min="12045" max="12045" width="17.42578125" style="176" customWidth="1"/>
    <col min="12046" max="12046" width="19.85546875" style="176" customWidth="1"/>
    <col min="12047" max="12288" width="9.140625" style="176"/>
    <col min="12289" max="12289" width="13" style="176" customWidth="1"/>
    <col min="12290" max="12293" width="9.140625" style="176"/>
    <col min="12294" max="12294" width="10.7109375" style="176" customWidth="1"/>
    <col min="12295" max="12300" width="9.140625" style="176"/>
    <col min="12301" max="12301" width="17.42578125" style="176" customWidth="1"/>
    <col min="12302" max="12302" width="19.85546875" style="176" customWidth="1"/>
    <col min="12303" max="12544" width="9.140625" style="176"/>
    <col min="12545" max="12545" width="13" style="176" customWidth="1"/>
    <col min="12546" max="12549" width="9.140625" style="176"/>
    <col min="12550" max="12550" width="10.7109375" style="176" customWidth="1"/>
    <col min="12551" max="12556" width="9.140625" style="176"/>
    <col min="12557" max="12557" width="17.42578125" style="176" customWidth="1"/>
    <col min="12558" max="12558" width="19.85546875" style="176" customWidth="1"/>
    <col min="12559" max="12800" width="9.140625" style="176"/>
    <col min="12801" max="12801" width="13" style="176" customWidth="1"/>
    <col min="12802" max="12805" width="9.140625" style="176"/>
    <col min="12806" max="12806" width="10.7109375" style="176" customWidth="1"/>
    <col min="12807" max="12812" width="9.140625" style="176"/>
    <col min="12813" max="12813" width="17.42578125" style="176" customWidth="1"/>
    <col min="12814" max="12814" width="19.85546875" style="176" customWidth="1"/>
    <col min="12815" max="13056" width="9.140625" style="176"/>
    <col min="13057" max="13057" width="13" style="176" customWidth="1"/>
    <col min="13058" max="13061" width="9.140625" style="176"/>
    <col min="13062" max="13062" width="10.7109375" style="176" customWidth="1"/>
    <col min="13063" max="13068" width="9.140625" style="176"/>
    <col min="13069" max="13069" width="17.42578125" style="176" customWidth="1"/>
    <col min="13070" max="13070" width="19.85546875" style="176" customWidth="1"/>
    <col min="13071" max="13312" width="9.140625" style="176"/>
    <col min="13313" max="13313" width="13" style="176" customWidth="1"/>
    <col min="13314" max="13317" width="9.140625" style="176"/>
    <col min="13318" max="13318" width="10.7109375" style="176" customWidth="1"/>
    <col min="13319" max="13324" width="9.140625" style="176"/>
    <col min="13325" max="13325" width="17.42578125" style="176" customWidth="1"/>
    <col min="13326" max="13326" width="19.85546875" style="176" customWidth="1"/>
    <col min="13327" max="13568" width="9.140625" style="176"/>
    <col min="13569" max="13569" width="13" style="176" customWidth="1"/>
    <col min="13570" max="13573" width="9.140625" style="176"/>
    <col min="13574" max="13574" width="10.7109375" style="176" customWidth="1"/>
    <col min="13575" max="13580" width="9.140625" style="176"/>
    <col min="13581" max="13581" width="17.42578125" style="176" customWidth="1"/>
    <col min="13582" max="13582" width="19.85546875" style="176" customWidth="1"/>
    <col min="13583" max="13824" width="9.140625" style="176"/>
    <col min="13825" max="13825" width="13" style="176" customWidth="1"/>
    <col min="13826" max="13829" width="9.140625" style="176"/>
    <col min="13830" max="13830" width="10.7109375" style="176" customWidth="1"/>
    <col min="13831" max="13836" width="9.140625" style="176"/>
    <col min="13837" max="13837" width="17.42578125" style="176" customWidth="1"/>
    <col min="13838" max="13838" width="19.85546875" style="176" customWidth="1"/>
    <col min="13839" max="14080" width="9.140625" style="176"/>
    <col min="14081" max="14081" width="13" style="176" customWidth="1"/>
    <col min="14082" max="14085" width="9.140625" style="176"/>
    <col min="14086" max="14086" width="10.7109375" style="176" customWidth="1"/>
    <col min="14087" max="14092" width="9.140625" style="176"/>
    <col min="14093" max="14093" width="17.42578125" style="176" customWidth="1"/>
    <col min="14094" max="14094" width="19.85546875" style="176" customWidth="1"/>
    <col min="14095" max="14336" width="9.140625" style="176"/>
    <col min="14337" max="14337" width="13" style="176" customWidth="1"/>
    <col min="14338" max="14341" width="9.140625" style="176"/>
    <col min="14342" max="14342" width="10.7109375" style="176" customWidth="1"/>
    <col min="14343" max="14348" width="9.140625" style="176"/>
    <col min="14349" max="14349" width="17.42578125" style="176" customWidth="1"/>
    <col min="14350" max="14350" width="19.85546875" style="176" customWidth="1"/>
    <col min="14351" max="14592" width="9.140625" style="176"/>
    <col min="14593" max="14593" width="13" style="176" customWidth="1"/>
    <col min="14594" max="14597" width="9.140625" style="176"/>
    <col min="14598" max="14598" width="10.7109375" style="176" customWidth="1"/>
    <col min="14599" max="14604" width="9.140625" style="176"/>
    <col min="14605" max="14605" width="17.42578125" style="176" customWidth="1"/>
    <col min="14606" max="14606" width="19.85546875" style="176" customWidth="1"/>
    <col min="14607" max="14848" width="9.140625" style="176"/>
    <col min="14849" max="14849" width="13" style="176" customWidth="1"/>
    <col min="14850" max="14853" width="9.140625" style="176"/>
    <col min="14854" max="14854" width="10.7109375" style="176" customWidth="1"/>
    <col min="14855" max="14860" width="9.140625" style="176"/>
    <col min="14861" max="14861" width="17.42578125" style="176" customWidth="1"/>
    <col min="14862" max="14862" width="19.85546875" style="176" customWidth="1"/>
    <col min="14863" max="15104" width="9.140625" style="176"/>
    <col min="15105" max="15105" width="13" style="176" customWidth="1"/>
    <col min="15106" max="15109" width="9.140625" style="176"/>
    <col min="15110" max="15110" width="10.7109375" style="176" customWidth="1"/>
    <col min="15111" max="15116" width="9.140625" style="176"/>
    <col min="15117" max="15117" width="17.42578125" style="176" customWidth="1"/>
    <col min="15118" max="15118" width="19.85546875" style="176" customWidth="1"/>
    <col min="15119" max="15360" width="9.140625" style="176"/>
    <col min="15361" max="15361" width="13" style="176" customWidth="1"/>
    <col min="15362" max="15365" width="9.140625" style="176"/>
    <col min="15366" max="15366" width="10.7109375" style="176" customWidth="1"/>
    <col min="15367" max="15372" width="9.140625" style="176"/>
    <col min="15373" max="15373" width="17.42578125" style="176" customWidth="1"/>
    <col min="15374" max="15374" width="19.85546875" style="176" customWidth="1"/>
    <col min="15375" max="15616" width="9.140625" style="176"/>
    <col min="15617" max="15617" width="13" style="176" customWidth="1"/>
    <col min="15618" max="15621" width="9.140625" style="176"/>
    <col min="15622" max="15622" width="10.7109375" style="176" customWidth="1"/>
    <col min="15623" max="15628" width="9.140625" style="176"/>
    <col min="15629" max="15629" width="17.42578125" style="176" customWidth="1"/>
    <col min="15630" max="15630" width="19.85546875" style="176" customWidth="1"/>
    <col min="15631" max="15872" width="9.140625" style="176"/>
    <col min="15873" max="15873" width="13" style="176" customWidth="1"/>
    <col min="15874" max="15877" width="9.140625" style="176"/>
    <col min="15878" max="15878" width="10.7109375" style="176" customWidth="1"/>
    <col min="15879" max="15884" width="9.140625" style="176"/>
    <col min="15885" max="15885" width="17.42578125" style="176" customWidth="1"/>
    <col min="15886" max="15886" width="19.85546875" style="176" customWidth="1"/>
    <col min="15887" max="16128" width="9.140625" style="176"/>
    <col min="16129" max="16129" width="13" style="176" customWidth="1"/>
    <col min="16130" max="16133" width="9.140625" style="176"/>
    <col min="16134" max="16134" width="10.7109375" style="176" customWidth="1"/>
    <col min="16135" max="16140" width="9.140625" style="176"/>
    <col min="16141" max="16141" width="17.42578125" style="176" customWidth="1"/>
    <col min="16142" max="16142" width="19.85546875" style="176" customWidth="1"/>
    <col min="16143" max="16384" width="9.140625" style="176"/>
  </cols>
  <sheetData>
    <row r="26" spans="4:11" ht="9.75" customHeight="1"/>
    <row r="27" spans="4:11" ht="12.75" customHeight="1">
      <c r="D27" s="267" t="str">
        <f>'Výsledková listina'!E5&amp;" "&amp;'Výsledková listina'!F5</f>
        <v>Kohut Jan</v>
      </c>
      <c r="E27" s="267"/>
      <c r="F27" s="267"/>
      <c r="G27" s="267"/>
      <c r="H27" s="267"/>
      <c r="I27" s="267"/>
      <c r="J27" s="267"/>
      <c r="K27" s="267"/>
    </row>
    <row r="28" spans="4:11" ht="17.25" customHeight="1">
      <c r="D28" s="267"/>
      <c r="E28" s="267"/>
      <c r="F28" s="267"/>
      <c r="G28" s="267"/>
      <c r="H28" s="267"/>
      <c r="I28" s="267"/>
      <c r="J28" s="267"/>
      <c r="K28" s="267"/>
    </row>
    <row r="29" spans="4:11">
      <c r="D29" s="267"/>
      <c r="E29" s="267"/>
      <c r="F29" s="267"/>
      <c r="G29" s="267"/>
      <c r="H29" s="267"/>
      <c r="I29" s="267"/>
      <c r="J29" s="267"/>
      <c r="K29" s="267"/>
    </row>
    <row r="30" spans="4:11" ht="12.75" customHeight="1">
      <c r="G30" s="268" t="str">
        <f>'Výsledková listina'!B5&amp;"."</f>
        <v>1.</v>
      </c>
    </row>
    <row r="31" spans="4:11" ht="12.75" customHeight="1">
      <c r="G31" s="268"/>
    </row>
    <row r="32" spans="4:11" ht="11.25" customHeight="1">
      <c r="D32" s="269" t="str">
        <f>'Výsledková listina'!C5</f>
        <v>A</v>
      </c>
      <c r="G32" s="268"/>
    </row>
    <row r="33" spans="4:14" ht="12.75" customHeight="1">
      <c r="D33" s="269"/>
      <c r="L33" s="177"/>
      <c r="M33" s="270">
        <f>'Výsledková listina'!I5</f>
        <v>8.1365740740740738E-2</v>
      </c>
      <c r="N33" s="270"/>
    </row>
    <row r="34" spans="4:14" ht="12.75" customHeight="1">
      <c r="D34" s="269"/>
      <c r="L34" s="177"/>
      <c r="M34" s="270"/>
      <c r="N34" s="270"/>
    </row>
    <row r="35" spans="4:14">
      <c r="D35" s="269"/>
    </row>
    <row r="36" spans="4:14">
      <c r="G36" s="271" t="s">
        <v>46</v>
      </c>
      <c r="H36" s="271"/>
      <c r="I36" s="271"/>
      <c r="J36" s="271"/>
    </row>
    <row r="37" spans="4:14">
      <c r="G37" s="271"/>
      <c r="H37" s="271"/>
      <c r="I37" s="271"/>
      <c r="J37" s="271"/>
    </row>
  </sheetData>
  <mergeCells count="5">
    <mergeCell ref="D27:K29"/>
    <mergeCell ref="G30:G32"/>
    <mergeCell ref="D32:D35"/>
    <mergeCell ref="M33:N34"/>
    <mergeCell ref="G36:J37"/>
  </mergeCells>
  <printOptions horizontalCentered="1" verticalCentered="1"/>
  <pageMargins left="0" right="0" top="0" bottom="0.19685039370078741" header="0" footer="0"/>
  <pageSetup paperSize="8" orientation="landscape" horizontalDpi="4294967293" r:id="rId1"/>
  <colBreaks count="1" manualBreakCount="1">
    <brk id="13" max="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3"/>
  <dimension ref="D26:N37"/>
  <sheetViews>
    <sheetView workbookViewId="0">
      <selection activeCell="M35" sqref="M35"/>
    </sheetView>
  </sheetViews>
  <sheetFormatPr defaultRowHeight="12.75"/>
  <cols>
    <col min="1" max="1" width="13" style="176" customWidth="1"/>
    <col min="2" max="5" width="9.140625" style="176"/>
    <col min="6" max="6" width="10.7109375" style="176" customWidth="1"/>
    <col min="7" max="12" width="9.140625" style="176"/>
    <col min="13" max="13" width="17.42578125" style="176" customWidth="1"/>
    <col min="14" max="14" width="19.85546875" style="176" customWidth="1"/>
    <col min="15" max="256" width="9.140625" style="176"/>
    <col min="257" max="257" width="13" style="176" customWidth="1"/>
    <col min="258" max="261" width="9.140625" style="176"/>
    <col min="262" max="262" width="10.7109375" style="176" customWidth="1"/>
    <col min="263" max="268" width="9.140625" style="176"/>
    <col min="269" max="269" width="17.42578125" style="176" customWidth="1"/>
    <col min="270" max="270" width="19.85546875" style="176" customWidth="1"/>
    <col min="271" max="512" width="9.140625" style="176"/>
    <col min="513" max="513" width="13" style="176" customWidth="1"/>
    <col min="514" max="517" width="9.140625" style="176"/>
    <col min="518" max="518" width="10.7109375" style="176" customWidth="1"/>
    <col min="519" max="524" width="9.140625" style="176"/>
    <col min="525" max="525" width="17.42578125" style="176" customWidth="1"/>
    <col min="526" max="526" width="19.85546875" style="176" customWidth="1"/>
    <col min="527" max="768" width="9.140625" style="176"/>
    <col min="769" max="769" width="13" style="176" customWidth="1"/>
    <col min="770" max="773" width="9.140625" style="176"/>
    <col min="774" max="774" width="10.7109375" style="176" customWidth="1"/>
    <col min="775" max="780" width="9.140625" style="176"/>
    <col min="781" max="781" width="17.42578125" style="176" customWidth="1"/>
    <col min="782" max="782" width="19.85546875" style="176" customWidth="1"/>
    <col min="783" max="1024" width="9.140625" style="176"/>
    <col min="1025" max="1025" width="13" style="176" customWidth="1"/>
    <col min="1026" max="1029" width="9.140625" style="176"/>
    <col min="1030" max="1030" width="10.7109375" style="176" customWidth="1"/>
    <col min="1031" max="1036" width="9.140625" style="176"/>
    <col min="1037" max="1037" width="17.42578125" style="176" customWidth="1"/>
    <col min="1038" max="1038" width="19.85546875" style="176" customWidth="1"/>
    <col min="1039" max="1280" width="9.140625" style="176"/>
    <col min="1281" max="1281" width="13" style="176" customWidth="1"/>
    <col min="1282" max="1285" width="9.140625" style="176"/>
    <col min="1286" max="1286" width="10.7109375" style="176" customWidth="1"/>
    <col min="1287" max="1292" width="9.140625" style="176"/>
    <col min="1293" max="1293" width="17.42578125" style="176" customWidth="1"/>
    <col min="1294" max="1294" width="19.85546875" style="176" customWidth="1"/>
    <col min="1295" max="1536" width="9.140625" style="176"/>
    <col min="1537" max="1537" width="13" style="176" customWidth="1"/>
    <col min="1538" max="1541" width="9.140625" style="176"/>
    <col min="1542" max="1542" width="10.7109375" style="176" customWidth="1"/>
    <col min="1543" max="1548" width="9.140625" style="176"/>
    <col min="1549" max="1549" width="17.42578125" style="176" customWidth="1"/>
    <col min="1550" max="1550" width="19.85546875" style="176" customWidth="1"/>
    <col min="1551" max="1792" width="9.140625" style="176"/>
    <col min="1793" max="1793" width="13" style="176" customWidth="1"/>
    <col min="1794" max="1797" width="9.140625" style="176"/>
    <col min="1798" max="1798" width="10.7109375" style="176" customWidth="1"/>
    <col min="1799" max="1804" width="9.140625" style="176"/>
    <col min="1805" max="1805" width="17.42578125" style="176" customWidth="1"/>
    <col min="1806" max="1806" width="19.85546875" style="176" customWidth="1"/>
    <col min="1807" max="2048" width="9.140625" style="176"/>
    <col min="2049" max="2049" width="13" style="176" customWidth="1"/>
    <col min="2050" max="2053" width="9.140625" style="176"/>
    <col min="2054" max="2054" width="10.7109375" style="176" customWidth="1"/>
    <col min="2055" max="2060" width="9.140625" style="176"/>
    <col min="2061" max="2061" width="17.42578125" style="176" customWidth="1"/>
    <col min="2062" max="2062" width="19.85546875" style="176" customWidth="1"/>
    <col min="2063" max="2304" width="9.140625" style="176"/>
    <col min="2305" max="2305" width="13" style="176" customWidth="1"/>
    <col min="2306" max="2309" width="9.140625" style="176"/>
    <col min="2310" max="2310" width="10.7109375" style="176" customWidth="1"/>
    <col min="2311" max="2316" width="9.140625" style="176"/>
    <col min="2317" max="2317" width="17.42578125" style="176" customWidth="1"/>
    <col min="2318" max="2318" width="19.85546875" style="176" customWidth="1"/>
    <col min="2319" max="2560" width="9.140625" style="176"/>
    <col min="2561" max="2561" width="13" style="176" customWidth="1"/>
    <col min="2562" max="2565" width="9.140625" style="176"/>
    <col min="2566" max="2566" width="10.7109375" style="176" customWidth="1"/>
    <col min="2567" max="2572" width="9.140625" style="176"/>
    <col min="2573" max="2573" width="17.42578125" style="176" customWidth="1"/>
    <col min="2574" max="2574" width="19.85546875" style="176" customWidth="1"/>
    <col min="2575" max="2816" width="9.140625" style="176"/>
    <col min="2817" max="2817" width="13" style="176" customWidth="1"/>
    <col min="2818" max="2821" width="9.140625" style="176"/>
    <col min="2822" max="2822" width="10.7109375" style="176" customWidth="1"/>
    <col min="2823" max="2828" width="9.140625" style="176"/>
    <col min="2829" max="2829" width="17.42578125" style="176" customWidth="1"/>
    <col min="2830" max="2830" width="19.85546875" style="176" customWidth="1"/>
    <col min="2831" max="3072" width="9.140625" style="176"/>
    <col min="3073" max="3073" width="13" style="176" customWidth="1"/>
    <col min="3074" max="3077" width="9.140625" style="176"/>
    <col min="3078" max="3078" width="10.7109375" style="176" customWidth="1"/>
    <col min="3079" max="3084" width="9.140625" style="176"/>
    <col min="3085" max="3085" width="17.42578125" style="176" customWidth="1"/>
    <col min="3086" max="3086" width="19.85546875" style="176" customWidth="1"/>
    <col min="3087" max="3328" width="9.140625" style="176"/>
    <col min="3329" max="3329" width="13" style="176" customWidth="1"/>
    <col min="3330" max="3333" width="9.140625" style="176"/>
    <col min="3334" max="3334" width="10.7109375" style="176" customWidth="1"/>
    <col min="3335" max="3340" width="9.140625" style="176"/>
    <col min="3341" max="3341" width="17.42578125" style="176" customWidth="1"/>
    <col min="3342" max="3342" width="19.85546875" style="176" customWidth="1"/>
    <col min="3343" max="3584" width="9.140625" style="176"/>
    <col min="3585" max="3585" width="13" style="176" customWidth="1"/>
    <col min="3586" max="3589" width="9.140625" style="176"/>
    <col min="3590" max="3590" width="10.7109375" style="176" customWidth="1"/>
    <col min="3591" max="3596" width="9.140625" style="176"/>
    <col min="3597" max="3597" width="17.42578125" style="176" customWidth="1"/>
    <col min="3598" max="3598" width="19.85546875" style="176" customWidth="1"/>
    <col min="3599" max="3840" width="9.140625" style="176"/>
    <col min="3841" max="3841" width="13" style="176" customWidth="1"/>
    <col min="3842" max="3845" width="9.140625" style="176"/>
    <col min="3846" max="3846" width="10.7109375" style="176" customWidth="1"/>
    <col min="3847" max="3852" width="9.140625" style="176"/>
    <col min="3853" max="3853" width="17.42578125" style="176" customWidth="1"/>
    <col min="3854" max="3854" width="19.85546875" style="176" customWidth="1"/>
    <col min="3855" max="4096" width="9.140625" style="176"/>
    <col min="4097" max="4097" width="13" style="176" customWidth="1"/>
    <col min="4098" max="4101" width="9.140625" style="176"/>
    <col min="4102" max="4102" width="10.7109375" style="176" customWidth="1"/>
    <col min="4103" max="4108" width="9.140625" style="176"/>
    <col min="4109" max="4109" width="17.42578125" style="176" customWidth="1"/>
    <col min="4110" max="4110" width="19.85546875" style="176" customWidth="1"/>
    <col min="4111" max="4352" width="9.140625" style="176"/>
    <col min="4353" max="4353" width="13" style="176" customWidth="1"/>
    <col min="4354" max="4357" width="9.140625" style="176"/>
    <col min="4358" max="4358" width="10.7109375" style="176" customWidth="1"/>
    <col min="4359" max="4364" width="9.140625" style="176"/>
    <col min="4365" max="4365" width="17.42578125" style="176" customWidth="1"/>
    <col min="4366" max="4366" width="19.85546875" style="176" customWidth="1"/>
    <col min="4367" max="4608" width="9.140625" style="176"/>
    <col min="4609" max="4609" width="13" style="176" customWidth="1"/>
    <col min="4610" max="4613" width="9.140625" style="176"/>
    <col min="4614" max="4614" width="10.7109375" style="176" customWidth="1"/>
    <col min="4615" max="4620" width="9.140625" style="176"/>
    <col min="4621" max="4621" width="17.42578125" style="176" customWidth="1"/>
    <col min="4622" max="4622" width="19.85546875" style="176" customWidth="1"/>
    <col min="4623" max="4864" width="9.140625" style="176"/>
    <col min="4865" max="4865" width="13" style="176" customWidth="1"/>
    <col min="4866" max="4869" width="9.140625" style="176"/>
    <col min="4870" max="4870" width="10.7109375" style="176" customWidth="1"/>
    <col min="4871" max="4876" width="9.140625" style="176"/>
    <col min="4877" max="4877" width="17.42578125" style="176" customWidth="1"/>
    <col min="4878" max="4878" width="19.85546875" style="176" customWidth="1"/>
    <col min="4879" max="5120" width="9.140625" style="176"/>
    <col min="5121" max="5121" width="13" style="176" customWidth="1"/>
    <col min="5122" max="5125" width="9.140625" style="176"/>
    <col min="5126" max="5126" width="10.7109375" style="176" customWidth="1"/>
    <col min="5127" max="5132" width="9.140625" style="176"/>
    <col min="5133" max="5133" width="17.42578125" style="176" customWidth="1"/>
    <col min="5134" max="5134" width="19.85546875" style="176" customWidth="1"/>
    <col min="5135" max="5376" width="9.140625" style="176"/>
    <col min="5377" max="5377" width="13" style="176" customWidth="1"/>
    <col min="5378" max="5381" width="9.140625" style="176"/>
    <col min="5382" max="5382" width="10.7109375" style="176" customWidth="1"/>
    <col min="5383" max="5388" width="9.140625" style="176"/>
    <col min="5389" max="5389" width="17.42578125" style="176" customWidth="1"/>
    <col min="5390" max="5390" width="19.85546875" style="176" customWidth="1"/>
    <col min="5391" max="5632" width="9.140625" style="176"/>
    <col min="5633" max="5633" width="13" style="176" customWidth="1"/>
    <col min="5634" max="5637" width="9.140625" style="176"/>
    <col min="5638" max="5638" width="10.7109375" style="176" customWidth="1"/>
    <col min="5639" max="5644" width="9.140625" style="176"/>
    <col min="5645" max="5645" width="17.42578125" style="176" customWidth="1"/>
    <col min="5646" max="5646" width="19.85546875" style="176" customWidth="1"/>
    <col min="5647" max="5888" width="9.140625" style="176"/>
    <col min="5889" max="5889" width="13" style="176" customWidth="1"/>
    <col min="5890" max="5893" width="9.140625" style="176"/>
    <col min="5894" max="5894" width="10.7109375" style="176" customWidth="1"/>
    <col min="5895" max="5900" width="9.140625" style="176"/>
    <col min="5901" max="5901" width="17.42578125" style="176" customWidth="1"/>
    <col min="5902" max="5902" width="19.85546875" style="176" customWidth="1"/>
    <col min="5903" max="6144" width="9.140625" style="176"/>
    <col min="6145" max="6145" width="13" style="176" customWidth="1"/>
    <col min="6146" max="6149" width="9.140625" style="176"/>
    <col min="6150" max="6150" width="10.7109375" style="176" customWidth="1"/>
    <col min="6151" max="6156" width="9.140625" style="176"/>
    <col min="6157" max="6157" width="17.42578125" style="176" customWidth="1"/>
    <col min="6158" max="6158" width="19.85546875" style="176" customWidth="1"/>
    <col min="6159" max="6400" width="9.140625" style="176"/>
    <col min="6401" max="6401" width="13" style="176" customWidth="1"/>
    <col min="6402" max="6405" width="9.140625" style="176"/>
    <col min="6406" max="6406" width="10.7109375" style="176" customWidth="1"/>
    <col min="6407" max="6412" width="9.140625" style="176"/>
    <col min="6413" max="6413" width="17.42578125" style="176" customWidth="1"/>
    <col min="6414" max="6414" width="19.85546875" style="176" customWidth="1"/>
    <col min="6415" max="6656" width="9.140625" style="176"/>
    <col min="6657" max="6657" width="13" style="176" customWidth="1"/>
    <col min="6658" max="6661" width="9.140625" style="176"/>
    <col min="6662" max="6662" width="10.7109375" style="176" customWidth="1"/>
    <col min="6663" max="6668" width="9.140625" style="176"/>
    <col min="6669" max="6669" width="17.42578125" style="176" customWidth="1"/>
    <col min="6670" max="6670" width="19.85546875" style="176" customWidth="1"/>
    <col min="6671" max="6912" width="9.140625" style="176"/>
    <col min="6913" max="6913" width="13" style="176" customWidth="1"/>
    <col min="6914" max="6917" width="9.140625" style="176"/>
    <col min="6918" max="6918" width="10.7109375" style="176" customWidth="1"/>
    <col min="6919" max="6924" width="9.140625" style="176"/>
    <col min="6925" max="6925" width="17.42578125" style="176" customWidth="1"/>
    <col min="6926" max="6926" width="19.85546875" style="176" customWidth="1"/>
    <col min="6927" max="7168" width="9.140625" style="176"/>
    <col min="7169" max="7169" width="13" style="176" customWidth="1"/>
    <col min="7170" max="7173" width="9.140625" style="176"/>
    <col min="7174" max="7174" width="10.7109375" style="176" customWidth="1"/>
    <col min="7175" max="7180" width="9.140625" style="176"/>
    <col min="7181" max="7181" width="17.42578125" style="176" customWidth="1"/>
    <col min="7182" max="7182" width="19.85546875" style="176" customWidth="1"/>
    <col min="7183" max="7424" width="9.140625" style="176"/>
    <col min="7425" max="7425" width="13" style="176" customWidth="1"/>
    <col min="7426" max="7429" width="9.140625" style="176"/>
    <col min="7430" max="7430" width="10.7109375" style="176" customWidth="1"/>
    <col min="7431" max="7436" width="9.140625" style="176"/>
    <col min="7437" max="7437" width="17.42578125" style="176" customWidth="1"/>
    <col min="7438" max="7438" width="19.85546875" style="176" customWidth="1"/>
    <col min="7439" max="7680" width="9.140625" style="176"/>
    <col min="7681" max="7681" width="13" style="176" customWidth="1"/>
    <col min="7682" max="7685" width="9.140625" style="176"/>
    <col min="7686" max="7686" width="10.7109375" style="176" customWidth="1"/>
    <col min="7687" max="7692" width="9.140625" style="176"/>
    <col min="7693" max="7693" width="17.42578125" style="176" customWidth="1"/>
    <col min="7694" max="7694" width="19.85546875" style="176" customWidth="1"/>
    <col min="7695" max="7936" width="9.140625" style="176"/>
    <col min="7937" max="7937" width="13" style="176" customWidth="1"/>
    <col min="7938" max="7941" width="9.140625" style="176"/>
    <col min="7942" max="7942" width="10.7109375" style="176" customWidth="1"/>
    <col min="7943" max="7948" width="9.140625" style="176"/>
    <col min="7949" max="7949" width="17.42578125" style="176" customWidth="1"/>
    <col min="7950" max="7950" width="19.85546875" style="176" customWidth="1"/>
    <col min="7951" max="8192" width="9.140625" style="176"/>
    <col min="8193" max="8193" width="13" style="176" customWidth="1"/>
    <col min="8194" max="8197" width="9.140625" style="176"/>
    <col min="8198" max="8198" width="10.7109375" style="176" customWidth="1"/>
    <col min="8199" max="8204" width="9.140625" style="176"/>
    <col min="8205" max="8205" width="17.42578125" style="176" customWidth="1"/>
    <col min="8206" max="8206" width="19.85546875" style="176" customWidth="1"/>
    <col min="8207" max="8448" width="9.140625" style="176"/>
    <col min="8449" max="8449" width="13" style="176" customWidth="1"/>
    <col min="8450" max="8453" width="9.140625" style="176"/>
    <col min="8454" max="8454" width="10.7109375" style="176" customWidth="1"/>
    <col min="8455" max="8460" width="9.140625" style="176"/>
    <col min="8461" max="8461" width="17.42578125" style="176" customWidth="1"/>
    <col min="8462" max="8462" width="19.85546875" style="176" customWidth="1"/>
    <col min="8463" max="8704" width="9.140625" style="176"/>
    <col min="8705" max="8705" width="13" style="176" customWidth="1"/>
    <col min="8706" max="8709" width="9.140625" style="176"/>
    <col min="8710" max="8710" width="10.7109375" style="176" customWidth="1"/>
    <col min="8711" max="8716" width="9.140625" style="176"/>
    <col min="8717" max="8717" width="17.42578125" style="176" customWidth="1"/>
    <col min="8718" max="8718" width="19.85546875" style="176" customWidth="1"/>
    <col min="8719" max="8960" width="9.140625" style="176"/>
    <col min="8961" max="8961" width="13" style="176" customWidth="1"/>
    <col min="8962" max="8965" width="9.140625" style="176"/>
    <col min="8966" max="8966" width="10.7109375" style="176" customWidth="1"/>
    <col min="8967" max="8972" width="9.140625" style="176"/>
    <col min="8973" max="8973" width="17.42578125" style="176" customWidth="1"/>
    <col min="8974" max="8974" width="19.85546875" style="176" customWidth="1"/>
    <col min="8975" max="9216" width="9.140625" style="176"/>
    <col min="9217" max="9217" width="13" style="176" customWidth="1"/>
    <col min="9218" max="9221" width="9.140625" style="176"/>
    <col min="9222" max="9222" width="10.7109375" style="176" customWidth="1"/>
    <col min="9223" max="9228" width="9.140625" style="176"/>
    <col min="9229" max="9229" width="17.42578125" style="176" customWidth="1"/>
    <col min="9230" max="9230" width="19.85546875" style="176" customWidth="1"/>
    <col min="9231" max="9472" width="9.140625" style="176"/>
    <col min="9473" max="9473" width="13" style="176" customWidth="1"/>
    <col min="9474" max="9477" width="9.140625" style="176"/>
    <col min="9478" max="9478" width="10.7109375" style="176" customWidth="1"/>
    <col min="9479" max="9484" width="9.140625" style="176"/>
    <col min="9485" max="9485" width="17.42578125" style="176" customWidth="1"/>
    <col min="9486" max="9486" width="19.85546875" style="176" customWidth="1"/>
    <col min="9487" max="9728" width="9.140625" style="176"/>
    <col min="9729" max="9729" width="13" style="176" customWidth="1"/>
    <col min="9730" max="9733" width="9.140625" style="176"/>
    <col min="9734" max="9734" width="10.7109375" style="176" customWidth="1"/>
    <col min="9735" max="9740" width="9.140625" style="176"/>
    <col min="9741" max="9741" width="17.42578125" style="176" customWidth="1"/>
    <col min="9742" max="9742" width="19.85546875" style="176" customWidth="1"/>
    <col min="9743" max="9984" width="9.140625" style="176"/>
    <col min="9985" max="9985" width="13" style="176" customWidth="1"/>
    <col min="9986" max="9989" width="9.140625" style="176"/>
    <col min="9990" max="9990" width="10.7109375" style="176" customWidth="1"/>
    <col min="9991" max="9996" width="9.140625" style="176"/>
    <col min="9997" max="9997" width="17.42578125" style="176" customWidth="1"/>
    <col min="9998" max="9998" width="19.85546875" style="176" customWidth="1"/>
    <col min="9999" max="10240" width="9.140625" style="176"/>
    <col min="10241" max="10241" width="13" style="176" customWidth="1"/>
    <col min="10242" max="10245" width="9.140625" style="176"/>
    <col min="10246" max="10246" width="10.7109375" style="176" customWidth="1"/>
    <col min="10247" max="10252" width="9.140625" style="176"/>
    <col min="10253" max="10253" width="17.42578125" style="176" customWidth="1"/>
    <col min="10254" max="10254" width="19.85546875" style="176" customWidth="1"/>
    <col min="10255" max="10496" width="9.140625" style="176"/>
    <col min="10497" max="10497" width="13" style="176" customWidth="1"/>
    <col min="10498" max="10501" width="9.140625" style="176"/>
    <col min="10502" max="10502" width="10.7109375" style="176" customWidth="1"/>
    <col min="10503" max="10508" width="9.140625" style="176"/>
    <col min="10509" max="10509" width="17.42578125" style="176" customWidth="1"/>
    <col min="10510" max="10510" width="19.85546875" style="176" customWidth="1"/>
    <col min="10511" max="10752" width="9.140625" style="176"/>
    <col min="10753" max="10753" width="13" style="176" customWidth="1"/>
    <col min="10754" max="10757" width="9.140625" style="176"/>
    <col min="10758" max="10758" width="10.7109375" style="176" customWidth="1"/>
    <col min="10759" max="10764" width="9.140625" style="176"/>
    <col min="10765" max="10765" width="17.42578125" style="176" customWidth="1"/>
    <col min="10766" max="10766" width="19.85546875" style="176" customWidth="1"/>
    <col min="10767" max="11008" width="9.140625" style="176"/>
    <col min="11009" max="11009" width="13" style="176" customWidth="1"/>
    <col min="11010" max="11013" width="9.140625" style="176"/>
    <col min="11014" max="11014" width="10.7109375" style="176" customWidth="1"/>
    <col min="11015" max="11020" width="9.140625" style="176"/>
    <col min="11021" max="11021" width="17.42578125" style="176" customWidth="1"/>
    <col min="11022" max="11022" width="19.85546875" style="176" customWidth="1"/>
    <col min="11023" max="11264" width="9.140625" style="176"/>
    <col min="11265" max="11265" width="13" style="176" customWidth="1"/>
    <col min="11266" max="11269" width="9.140625" style="176"/>
    <col min="11270" max="11270" width="10.7109375" style="176" customWidth="1"/>
    <col min="11271" max="11276" width="9.140625" style="176"/>
    <col min="11277" max="11277" width="17.42578125" style="176" customWidth="1"/>
    <col min="11278" max="11278" width="19.85546875" style="176" customWidth="1"/>
    <col min="11279" max="11520" width="9.140625" style="176"/>
    <col min="11521" max="11521" width="13" style="176" customWidth="1"/>
    <col min="11522" max="11525" width="9.140625" style="176"/>
    <col min="11526" max="11526" width="10.7109375" style="176" customWidth="1"/>
    <col min="11527" max="11532" width="9.140625" style="176"/>
    <col min="11533" max="11533" width="17.42578125" style="176" customWidth="1"/>
    <col min="11534" max="11534" width="19.85546875" style="176" customWidth="1"/>
    <col min="11535" max="11776" width="9.140625" style="176"/>
    <col min="11777" max="11777" width="13" style="176" customWidth="1"/>
    <col min="11778" max="11781" width="9.140625" style="176"/>
    <col min="11782" max="11782" width="10.7109375" style="176" customWidth="1"/>
    <col min="11783" max="11788" width="9.140625" style="176"/>
    <col min="11789" max="11789" width="17.42578125" style="176" customWidth="1"/>
    <col min="11790" max="11790" width="19.85546875" style="176" customWidth="1"/>
    <col min="11791" max="12032" width="9.140625" style="176"/>
    <col min="12033" max="12033" width="13" style="176" customWidth="1"/>
    <col min="12034" max="12037" width="9.140625" style="176"/>
    <col min="12038" max="12038" width="10.7109375" style="176" customWidth="1"/>
    <col min="12039" max="12044" width="9.140625" style="176"/>
    <col min="12045" max="12045" width="17.42578125" style="176" customWidth="1"/>
    <col min="12046" max="12046" width="19.85546875" style="176" customWidth="1"/>
    <col min="12047" max="12288" width="9.140625" style="176"/>
    <col min="12289" max="12289" width="13" style="176" customWidth="1"/>
    <col min="12290" max="12293" width="9.140625" style="176"/>
    <col min="12294" max="12294" width="10.7109375" style="176" customWidth="1"/>
    <col min="12295" max="12300" width="9.140625" style="176"/>
    <col min="12301" max="12301" width="17.42578125" style="176" customWidth="1"/>
    <col min="12302" max="12302" width="19.85546875" style="176" customWidth="1"/>
    <col min="12303" max="12544" width="9.140625" style="176"/>
    <col min="12545" max="12545" width="13" style="176" customWidth="1"/>
    <col min="12546" max="12549" width="9.140625" style="176"/>
    <col min="12550" max="12550" width="10.7109375" style="176" customWidth="1"/>
    <col min="12551" max="12556" width="9.140625" style="176"/>
    <col min="12557" max="12557" width="17.42578125" style="176" customWidth="1"/>
    <col min="12558" max="12558" width="19.85546875" style="176" customWidth="1"/>
    <col min="12559" max="12800" width="9.140625" style="176"/>
    <col min="12801" max="12801" width="13" style="176" customWidth="1"/>
    <col min="12802" max="12805" width="9.140625" style="176"/>
    <col min="12806" max="12806" width="10.7109375" style="176" customWidth="1"/>
    <col min="12807" max="12812" width="9.140625" style="176"/>
    <col min="12813" max="12813" width="17.42578125" style="176" customWidth="1"/>
    <col min="12814" max="12814" width="19.85546875" style="176" customWidth="1"/>
    <col min="12815" max="13056" width="9.140625" style="176"/>
    <col min="13057" max="13057" width="13" style="176" customWidth="1"/>
    <col min="13058" max="13061" width="9.140625" style="176"/>
    <col min="13062" max="13062" width="10.7109375" style="176" customWidth="1"/>
    <col min="13063" max="13068" width="9.140625" style="176"/>
    <col min="13069" max="13069" width="17.42578125" style="176" customWidth="1"/>
    <col min="13070" max="13070" width="19.85546875" style="176" customWidth="1"/>
    <col min="13071" max="13312" width="9.140625" style="176"/>
    <col min="13313" max="13313" width="13" style="176" customWidth="1"/>
    <col min="13314" max="13317" width="9.140625" style="176"/>
    <col min="13318" max="13318" width="10.7109375" style="176" customWidth="1"/>
    <col min="13319" max="13324" width="9.140625" style="176"/>
    <col min="13325" max="13325" width="17.42578125" style="176" customWidth="1"/>
    <col min="13326" max="13326" width="19.85546875" style="176" customWidth="1"/>
    <col min="13327" max="13568" width="9.140625" style="176"/>
    <col min="13569" max="13569" width="13" style="176" customWidth="1"/>
    <col min="13570" max="13573" width="9.140625" style="176"/>
    <col min="13574" max="13574" width="10.7109375" style="176" customWidth="1"/>
    <col min="13575" max="13580" width="9.140625" style="176"/>
    <col min="13581" max="13581" width="17.42578125" style="176" customWidth="1"/>
    <col min="13582" max="13582" width="19.85546875" style="176" customWidth="1"/>
    <col min="13583" max="13824" width="9.140625" style="176"/>
    <col min="13825" max="13825" width="13" style="176" customWidth="1"/>
    <col min="13826" max="13829" width="9.140625" style="176"/>
    <col min="13830" max="13830" width="10.7109375" style="176" customWidth="1"/>
    <col min="13831" max="13836" width="9.140625" style="176"/>
    <col min="13837" max="13837" width="17.42578125" style="176" customWidth="1"/>
    <col min="13838" max="13838" width="19.85546875" style="176" customWidth="1"/>
    <col min="13839" max="14080" width="9.140625" style="176"/>
    <col min="14081" max="14081" width="13" style="176" customWidth="1"/>
    <col min="14082" max="14085" width="9.140625" style="176"/>
    <col min="14086" max="14086" width="10.7109375" style="176" customWidth="1"/>
    <col min="14087" max="14092" width="9.140625" style="176"/>
    <col min="14093" max="14093" width="17.42578125" style="176" customWidth="1"/>
    <col min="14094" max="14094" width="19.85546875" style="176" customWidth="1"/>
    <col min="14095" max="14336" width="9.140625" style="176"/>
    <col min="14337" max="14337" width="13" style="176" customWidth="1"/>
    <col min="14338" max="14341" width="9.140625" style="176"/>
    <col min="14342" max="14342" width="10.7109375" style="176" customWidth="1"/>
    <col min="14343" max="14348" width="9.140625" style="176"/>
    <col min="14349" max="14349" width="17.42578125" style="176" customWidth="1"/>
    <col min="14350" max="14350" width="19.85546875" style="176" customWidth="1"/>
    <col min="14351" max="14592" width="9.140625" style="176"/>
    <col min="14593" max="14593" width="13" style="176" customWidth="1"/>
    <col min="14594" max="14597" width="9.140625" style="176"/>
    <col min="14598" max="14598" width="10.7109375" style="176" customWidth="1"/>
    <col min="14599" max="14604" width="9.140625" style="176"/>
    <col min="14605" max="14605" width="17.42578125" style="176" customWidth="1"/>
    <col min="14606" max="14606" width="19.85546875" style="176" customWidth="1"/>
    <col min="14607" max="14848" width="9.140625" style="176"/>
    <col min="14849" max="14849" width="13" style="176" customWidth="1"/>
    <col min="14850" max="14853" width="9.140625" style="176"/>
    <col min="14854" max="14854" width="10.7109375" style="176" customWidth="1"/>
    <col min="14855" max="14860" width="9.140625" style="176"/>
    <col min="14861" max="14861" width="17.42578125" style="176" customWidth="1"/>
    <col min="14862" max="14862" width="19.85546875" style="176" customWidth="1"/>
    <col min="14863" max="15104" width="9.140625" style="176"/>
    <col min="15105" max="15105" width="13" style="176" customWidth="1"/>
    <col min="15106" max="15109" width="9.140625" style="176"/>
    <col min="15110" max="15110" width="10.7109375" style="176" customWidth="1"/>
    <col min="15111" max="15116" width="9.140625" style="176"/>
    <col min="15117" max="15117" width="17.42578125" style="176" customWidth="1"/>
    <col min="15118" max="15118" width="19.85546875" style="176" customWidth="1"/>
    <col min="15119" max="15360" width="9.140625" style="176"/>
    <col min="15361" max="15361" width="13" style="176" customWidth="1"/>
    <col min="15362" max="15365" width="9.140625" style="176"/>
    <col min="15366" max="15366" width="10.7109375" style="176" customWidth="1"/>
    <col min="15367" max="15372" width="9.140625" style="176"/>
    <col min="15373" max="15373" width="17.42578125" style="176" customWidth="1"/>
    <col min="15374" max="15374" width="19.85546875" style="176" customWidth="1"/>
    <col min="15375" max="15616" width="9.140625" style="176"/>
    <col min="15617" max="15617" width="13" style="176" customWidth="1"/>
    <col min="15618" max="15621" width="9.140625" style="176"/>
    <col min="15622" max="15622" width="10.7109375" style="176" customWidth="1"/>
    <col min="15623" max="15628" width="9.140625" style="176"/>
    <col min="15629" max="15629" width="17.42578125" style="176" customWidth="1"/>
    <col min="15630" max="15630" width="19.85546875" style="176" customWidth="1"/>
    <col min="15631" max="15872" width="9.140625" style="176"/>
    <col min="15873" max="15873" width="13" style="176" customWidth="1"/>
    <col min="15874" max="15877" width="9.140625" style="176"/>
    <col min="15878" max="15878" width="10.7109375" style="176" customWidth="1"/>
    <col min="15879" max="15884" width="9.140625" style="176"/>
    <col min="15885" max="15885" width="17.42578125" style="176" customWidth="1"/>
    <col min="15886" max="15886" width="19.85546875" style="176" customWidth="1"/>
    <col min="15887" max="16128" width="9.140625" style="176"/>
    <col min="16129" max="16129" width="13" style="176" customWidth="1"/>
    <col min="16130" max="16133" width="9.140625" style="176"/>
    <col min="16134" max="16134" width="10.7109375" style="176" customWidth="1"/>
    <col min="16135" max="16140" width="9.140625" style="176"/>
    <col min="16141" max="16141" width="17.42578125" style="176" customWidth="1"/>
    <col min="16142" max="16142" width="19.85546875" style="176" customWidth="1"/>
    <col min="16143" max="16384" width="9.140625" style="176"/>
  </cols>
  <sheetData>
    <row r="26" spans="4:11" ht="9.75" customHeight="1"/>
    <row r="27" spans="4:11" ht="12.75" customHeight="1">
      <c r="D27" s="267" t="str">
        <f>'Výsledková listina'!E6&amp;" "&amp;'Výsledková listina'!F6</f>
        <v>Orálek Daniel</v>
      </c>
      <c r="E27" s="267"/>
      <c r="F27" s="267"/>
      <c r="G27" s="267"/>
      <c r="H27" s="267"/>
      <c r="I27" s="267"/>
      <c r="J27" s="267"/>
      <c r="K27" s="267"/>
    </row>
    <row r="28" spans="4:11" ht="17.25" customHeight="1">
      <c r="D28" s="267"/>
      <c r="E28" s="267"/>
      <c r="F28" s="267"/>
      <c r="G28" s="267"/>
      <c r="H28" s="267"/>
      <c r="I28" s="267"/>
      <c r="J28" s="267"/>
      <c r="K28" s="267"/>
    </row>
    <row r="29" spans="4:11">
      <c r="D29" s="267"/>
      <c r="E29" s="267"/>
      <c r="F29" s="267"/>
      <c r="G29" s="267"/>
      <c r="H29" s="267"/>
      <c r="I29" s="267"/>
      <c r="J29" s="267"/>
      <c r="K29" s="267"/>
    </row>
    <row r="30" spans="4:11" ht="12.75" customHeight="1">
      <c r="G30" s="268" t="str">
        <f>'Výsledková listina'!B6&amp;"."</f>
        <v>1.</v>
      </c>
    </row>
    <row r="31" spans="4:11" ht="12.75" customHeight="1">
      <c r="G31" s="268"/>
    </row>
    <row r="32" spans="4:11" ht="11.25" customHeight="1">
      <c r="D32" s="269" t="str">
        <f>'Výsledková listina'!C6</f>
        <v>B</v>
      </c>
      <c r="G32" s="268"/>
    </row>
    <row r="33" spans="4:14" ht="12.75" customHeight="1">
      <c r="D33" s="269"/>
      <c r="L33" s="177"/>
      <c r="M33" s="270">
        <f>'Výsledková listina'!I6</f>
        <v>8.2118055555555555E-2</v>
      </c>
      <c r="N33" s="270"/>
    </row>
    <row r="34" spans="4:14" ht="12.75" customHeight="1">
      <c r="D34" s="269"/>
      <c r="L34" s="177"/>
      <c r="M34" s="270"/>
      <c r="N34" s="270"/>
    </row>
    <row r="35" spans="4:14">
      <c r="D35" s="269"/>
    </row>
    <row r="36" spans="4:14">
      <c r="G36" s="271" t="s">
        <v>46</v>
      </c>
      <c r="H36" s="271"/>
      <c r="I36" s="271"/>
      <c r="J36" s="271"/>
    </row>
    <row r="37" spans="4:14">
      <c r="G37" s="271"/>
      <c r="H37" s="271"/>
      <c r="I37" s="271"/>
      <c r="J37" s="271"/>
    </row>
  </sheetData>
  <mergeCells count="5">
    <mergeCell ref="D27:K29"/>
    <mergeCell ref="G30:G32"/>
    <mergeCell ref="D32:D35"/>
    <mergeCell ref="M33:N34"/>
    <mergeCell ref="G36:J37"/>
  </mergeCells>
  <printOptions horizontalCentered="1" verticalCentered="1"/>
  <pageMargins left="0" right="0" top="0" bottom="0.19685039370078741" header="0" footer="0"/>
  <pageSetup paperSize="11" scale="73" orientation="landscape" horizontalDpi="4294967293" r:id="rId1"/>
  <colBreaks count="1" manualBreakCount="1">
    <brk id="13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12</vt:i4>
      </vt:variant>
    </vt:vector>
  </HeadingPairs>
  <TitlesOfParts>
    <vt:vector size="24" baseType="lpstr">
      <vt:lpstr>Prezenční listina</vt:lpstr>
      <vt:lpstr>Startovní listina</vt:lpstr>
      <vt:lpstr>Výsledková listina</vt:lpstr>
      <vt:lpstr>Družstva</vt:lpstr>
      <vt:lpstr>Běh Vírem</vt:lpstr>
      <vt:lpstr>mezičasy</vt:lpstr>
      <vt:lpstr>mezičasy 2015</vt:lpstr>
      <vt:lpstr>Diplom MSM A5</vt:lpstr>
      <vt:lpstr>Diplom MSM A5 (2)</vt:lpstr>
      <vt:lpstr>Výsledková listina 2015</vt:lpstr>
      <vt:lpstr>Družstva (prac.)</vt:lpstr>
      <vt:lpstr>Výsledková listina (2)</vt:lpstr>
      <vt:lpstr>'Běh Vírem'!Oblast_tisku</vt:lpstr>
      <vt:lpstr>'Diplom MSM A5'!Oblast_tisku</vt:lpstr>
      <vt:lpstr>'Diplom MSM A5 (2)'!Oblast_tisku</vt:lpstr>
      <vt:lpstr>Družstva!Oblast_tisku</vt:lpstr>
      <vt:lpstr>'Družstva (prac.)'!Oblast_tisku</vt:lpstr>
      <vt:lpstr>mezičasy!Oblast_tisku</vt:lpstr>
      <vt:lpstr>'mezičasy 2015'!Oblast_tisku</vt:lpstr>
      <vt:lpstr>'Prezenční listina'!Oblast_tisku</vt:lpstr>
      <vt:lpstr>'Startovní listina'!Oblast_tisku</vt:lpstr>
      <vt:lpstr>'Výsledková listina'!Oblast_tisku</vt:lpstr>
      <vt:lpstr>'Výsledková listina (2)'!Oblast_tisku</vt:lpstr>
      <vt:lpstr>'Výsledková listina 2015'!Oblast_tisku</vt:lpstr>
    </vt:vector>
  </TitlesOfParts>
  <Company>CS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Packard bell</cp:lastModifiedBy>
  <cp:lastPrinted>2016-08-20T17:42:53Z</cp:lastPrinted>
  <dcterms:created xsi:type="dcterms:W3CDTF">2003-05-05T18:44:22Z</dcterms:created>
  <dcterms:modified xsi:type="dcterms:W3CDTF">2016-08-22T08:12:08Z</dcterms:modified>
</cp:coreProperties>
</file>